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90" windowWidth="18480" windowHeight="6705"/>
  </bookViews>
  <sheets>
    <sheet name="Classement exc 2013 Gars" sheetId="1" r:id="rId1"/>
    <sheet name="Classement exc 2013 Filles" sheetId="2" r:id="rId2"/>
    <sheet name="Normes" sheetId="3" r:id="rId3"/>
    <sheet name="Normes (2)" sheetId="4" r:id="rId4"/>
  </sheets>
  <calcPr calcId="125725" concurrentCalc="0"/>
</workbook>
</file>

<file path=xl/calcChain.xml><?xml version="1.0" encoding="utf-8"?>
<calcChain xmlns="http://schemas.openxmlformats.org/spreadsheetml/2006/main">
  <c r="P16" i="2"/>
  <c r="P15"/>
  <c r="P20"/>
  <c r="P19"/>
  <c r="P18"/>
  <c r="P17"/>
  <c r="P12"/>
  <c r="T12" i="4"/>
  <c r="F12"/>
  <c r="G12"/>
  <c r="P19" i="1"/>
  <c r="P18"/>
  <c r="P17"/>
  <c r="P15"/>
  <c r="P16"/>
  <c r="P13"/>
  <c r="P14"/>
  <c r="P12"/>
  <c r="P11"/>
  <c r="P10"/>
  <c r="P9"/>
  <c r="P8"/>
  <c r="P7"/>
  <c r="P6"/>
  <c r="P5"/>
  <c r="F16" i="4"/>
  <c r="G16"/>
  <c r="R35"/>
  <c r="S35"/>
  <c r="J35"/>
  <c r="K35"/>
  <c r="T35"/>
  <c r="T24"/>
  <c r="J11"/>
  <c r="K11"/>
  <c r="N11"/>
  <c r="O11"/>
  <c r="F11"/>
  <c r="G11"/>
  <c r="T11"/>
  <c r="T46"/>
  <c r="F46"/>
  <c r="G46"/>
  <c r="P14" i="2"/>
  <c r="P13"/>
  <c r="P11"/>
  <c r="P10"/>
  <c r="P8"/>
  <c r="P9"/>
  <c r="F10" i="4"/>
  <c r="G10"/>
  <c r="R10"/>
  <c r="S10"/>
  <c r="T10"/>
  <c r="N25"/>
  <c r="O25"/>
  <c r="F25"/>
  <c r="G25"/>
  <c r="T25"/>
  <c r="N49"/>
  <c r="O49"/>
  <c r="J49"/>
  <c r="K49"/>
  <c r="T49"/>
  <c r="N50"/>
  <c r="O50"/>
  <c r="J50"/>
  <c r="K50"/>
  <c r="T50"/>
  <c r="N37"/>
  <c r="O37"/>
  <c r="J37"/>
  <c r="K37"/>
  <c r="T37"/>
  <c r="R38"/>
  <c r="S38"/>
  <c r="J38"/>
  <c r="K38"/>
  <c r="T38"/>
  <c r="T18"/>
  <c r="R24"/>
  <c r="S24"/>
  <c r="F24"/>
  <c r="G24"/>
  <c r="N23"/>
  <c r="O23"/>
  <c r="F23"/>
  <c r="G23"/>
  <c r="T23"/>
  <c r="N22"/>
  <c r="O22"/>
  <c r="J22"/>
  <c r="K22"/>
  <c r="T22"/>
  <c r="F7"/>
  <c r="G7"/>
  <c r="N7"/>
  <c r="O7"/>
  <c r="T7"/>
  <c r="N12"/>
  <c r="O12"/>
  <c r="N10"/>
  <c r="O10"/>
  <c r="N9"/>
  <c r="O9"/>
  <c r="N6"/>
  <c r="O6"/>
  <c r="N24"/>
  <c r="O24"/>
  <c r="N18"/>
  <c r="O18"/>
  <c r="J18"/>
  <c r="K18"/>
  <c r="R46"/>
  <c r="S46"/>
  <c r="J46"/>
  <c r="K46"/>
  <c r="N47"/>
  <c r="O47"/>
  <c r="F47"/>
  <c r="G47"/>
  <c r="T47"/>
  <c r="R45"/>
  <c r="S45"/>
  <c r="F45"/>
  <c r="G45"/>
  <c r="T45"/>
  <c r="J48"/>
  <c r="K48"/>
  <c r="N48"/>
  <c r="O48"/>
  <c r="T48"/>
  <c r="F41"/>
  <c r="G41"/>
  <c r="T41"/>
  <c r="F48"/>
  <c r="G48"/>
  <c r="R39"/>
  <c r="S39"/>
  <c r="F39"/>
  <c r="G39"/>
  <c r="T39"/>
  <c r="F32"/>
  <c r="G32"/>
  <c r="N32"/>
  <c r="O32"/>
  <c r="R47"/>
  <c r="S47"/>
  <c r="J45"/>
  <c r="K45"/>
  <c r="R40"/>
  <c r="S40"/>
  <c r="F40"/>
  <c r="G40"/>
  <c r="T40"/>
  <c r="J40"/>
  <c r="K40"/>
  <c r="J39"/>
  <c r="K39"/>
  <c r="R36"/>
  <c r="S36"/>
  <c r="F36"/>
  <c r="G36"/>
  <c r="T36"/>
  <c r="J36"/>
  <c r="K36"/>
  <c r="F35"/>
  <c r="G35"/>
  <c r="R33"/>
  <c r="S33"/>
  <c r="F33"/>
  <c r="G33"/>
  <c r="T33"/>
  <c r="J33"/>
  <c r="K33"/>
  <c r="N33"/>
  <c r="O33"/>
  <c r="N34"/>
  <c r="O34"/>
  <c r="F34"/>
  <c r="G34"/>
  <c r="T34"/>
  <c r="R32"/>
  <c r="S32"/>
  <c r="J32"/>
  <c r="K32"/>
  <c r="T32"/>
  <c r="J34"/>
  <c r="K34"/>
  <c r="V17"/>
  <c r="W17"/>
  <c r="J17"/>
  <c r="K17"/>
  <c r="X17"/>
  <c r="V16"/>
  <c r="W16"/>
  <c r="J16"/>
  <c r="K16"/>
  <c r="X16"/>
  <c r="R17"/>
  <c r="S17"/>
  <c r="N17"/>
  <c r="O17"/>
  <c r="F17"/>
  <c r="G17"/>
  <c r="R16"/>
  <c r="S16"/>
  <c r="N16"/>
  <c r="O16"/>
  <c r="J8"/>
  <c r="K8"/>
  <c r="R8"/>
  <c r="S8"/>
  <c r="F8"/>
  <c r="G8"/>
  <c r="T8"/>
  <c r="R9"/>
  <c r="S9"/>
  <c r="F9"/>
  <c r="G9"/>
  <c r="T9"/>
  <c r="J6"/>
  <c r="K6"/>
  <c r="R6"/>
  <c r="S6"/>
  <c r="T6"/>
  <c r="F6"/>
  <c r="G6"/>
  <c r="R7"/>
  <c r="S7"/>
  <c r="R43"/>
  <c r="S43"/>
  <c r="F4" i="3"/>
  <c r="P22" i="2"/>
  <c r="P21"/>
  <c r="P23"/>
  <c r="A9"/>
  <c r="A10"/>
  <c r="A11"/>
  <c r="A12"/>
  <c r="A13"/>
  <c r="A14"/>
  <c r="A15"/>
  <c r="A16"/>
  <c r="A23"/>
  <c r="P26" i="1"/>
  <c r="P25"/>
  <c r="P24"/>
  <c r="P23"/>
  <c r="P21"/>
  <c r="A9"/>
  <c r="A10"/>
  <c r="A11"/>
  <c r="A12"/>
  <c r="A13"/>
  <c r="A14"/>
  <c r="A15"/>
  <c r="A16"/>
  <c r="A17"/>
  <c r="A18"/>
  <c r="A19"/>
  <c r="A21"/>
  <c r="A22"/>
  <c r="A23"/>
  <c r="A24"/>
  <c r="A25"/>
  <c r="A26"/>
</calcChain>
</file>

<file path=xl/comments1.xml><?xml version="1.0" encoding="utf-8"?>
<comments xmlns="http://schemas.openxmlformats.org/spreadsheetml/2006/main">
  <authors>
    <author>Francis Sarrasin-Larochelle</author>
    <author>Francis</author>
  </authors>
  <commentList>
    <comment ref="E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04-13 (FNQ - par équipe)</t>
        </r>
      </text>
    </comment>
    <comment ref="I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04-13 (FNQ - par équipe)</t>
        </r>
      </text>
    </comment>
    <comment ref="M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Q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-Prédiction 04-2013</t>
        </r>
      </text>
    </comment>
    <comment ref="E7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FNQ 12-13 </t>
        </r>
      </text>
    </comment>
    <comment ref="M7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Q7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5k Lasalle (FQA) 03-2013</t>
        </r>
      </text>
    </comment>
    <comment ref="E8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10-13 (testing Raymond Paris)</t>
        </r>
      </text>
    </comment>
    <comment ref="I8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11-13 (testing Raymond Paris)</t>
        </r>
      </text>
    </comment>
    <comment ref="M8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Q8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5k Lasalle (FQA) 03-2013</t>
        </r>
      </text>
    </comment>
    <comment ref="E9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12-13 (testing Alain Labarre)</t>
        </r>
      </text>
    </comment>
    <comment ref="M9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Q9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-St-Laurent 04-2013</t>
        </r>
      </text>
    </comment>
    <comment ref="E10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FNQ 12-13 </t>
        </r>
      </text>
    </comment>
    <comment ref="M10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Q10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-Ottawa 05-2013</t>
        </r>
      </text>
    </comment>
    <comment ref="E11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FNQ 05-13 </t>
        </r>
      </text>
    </comment>
    <comment ref="I11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FNQ 12-13 </t>
        </r>
      </text>
    </comment>
    <comment ref="M11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E12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FNQ 05-13 </t>
        </r>
      </text>
    </comment>
    <comment ref="M12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E1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12-13 (FNQ)</t>
        </r>
      </text>
    </comment>
    <comment ref="I1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11-13 (testing Raymond Paris)</t>
        </r>
      </text>
    </comment>
    <comment ref="M1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(02-2013)</t>
        </r>
      </text>
    </comment>
    <comment ref="Q1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-Ottawa 05-2013</t>
        </r>
      </text>
    </comment>
    <comment ref="U1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-Ottawa 05-2013</t>
        </r>
      </text>
    </comment>
    <comment ref="E17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11-12 (FNQ)</t>
        </r>
      </text>
    </comment>
    <comment ref="I17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12-12 (FNQ)</t>
        </r>
      </text>
    </comment>
    <comment ref="M17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(02-2013)</t>
        </r>
      </text>
    </comment>
    <comment ref="Q17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-Ottawa 05-2013</t>
        </r>
      </text>
    </comment>
    <comment ref="U17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-Ottawa 05-2013</t>
        </r>
      </text>
    </comment>
    <comment ref="I18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12-13 Testing Charles Perreault, Francis SL</t>
        </r>
      </text>
    </comment>
    <comment ref="M18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I22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12-12 Testing Charles Perreault</t>
        </r>
      </text>
    </comment>
    <comment ref="M22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E23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04-13 (FNQ - Cham. Maîtres)</t>
        </r>
      </text>
    </comment>
    <comment ref="M23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E24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12-13 Testing Charles Perreault, Francis SL</t>
        </r>
      </text>
    </comment>
    <comment ref="M24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Testing Charles P.
 (12-2013)</t>
        </r>
      </text>
    </comment>
    <comment ref="Q24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Testing - 02-2013 (Charles P.)</t>
        </r>
      </text>
    </comment>
    <comment ref="E25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12-13 Testing Charles Perreault, Francis SL</t>
        </r>
      </text>
    </comment>
    <comment ref="M25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Testing Charles P.
 (12-2013)</t>
        </r>
      </text>
    </comment>
    <comment ref="E32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12-2013 Testing Stéphane Bédard, Francis SL</t>
        </r>
      </text>
    </comment>
    <comment ref="I32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12-13 (testing Charles P, Francis S-L)</t>
        </r>
      </text>
    </comment>
    <comment ref="M32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E33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04-2013 (FNQ)</t>
        </r>
      </text>
    </comment>
    <comment ref="I33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FNQ (01-2013)</t>
        </r>
      </text>
    </comment>
    <comment ref="M33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MTL (03-2013)</t>
        </r>
      </text>
    </comment>
    <comment ref="E34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11-12 (FNQ)</t>
        </r>
      </text>
    </comment>
    <comment ref="I34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FNQ (01-2013)</t>
        </r>
      </text>
    </comment>
    <comment ref="M34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E35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12-2013 (FNQ)</t>
        </r>
      </text>
    </comment>
    <comment ref="I35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FNQ (12-2012)</t>
        </r>
      </text>
    </comment>
    <comment ref="Q35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(10-2013)</t>
        </r>
      </text>
    </comment>
    <comment ref="E3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05-2013 (FNQ)</t>
        </r>
      </text>
    </comment>
    <comment ref="I3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FNQ (12-2012)</t>
        </r>
      </text>
    </comment>
    <comment ref="Q36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Lasalle FQA - (03-2013)</t>
        </r>
      </text>
    </comment>
    <comment ref="I37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Stephane Bedard, Francis S-L
 (12-2013)</t>
        </r>
      </text>
    </comment>
    <comment ref="M37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I38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Stephane Bedard, Francis S-L
 (12-2013)</t>
        </r>
      </text>
    </comment>
    <comment ref="Q38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(10-2013)</t>
        </r>
      </text>
    </comment>
    <comment ref="E39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05-2013 (FNQ)</t>
        </r>
      </text>
    </comment>
    <comment ref="I39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FNQ (12-2012)</t>
        </r>
      </text>
    </comment>
    <comment ref="Q39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-Trois-Rivieres 05-2013</t>
        </r>
      </text>
    </comment>
    <comment ref="E40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05-13 (FNQ)</t>
        </r>
      </text>
    </comment>
    <comment ref="I40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FNQ (05-2013)</t>
        </r>
      </text>
    </comment>
    <comment ref="Q40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Mai 2013</t>
        </r>
      </text>
    </comment>
    <comment ref="E41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05-13 (FNQ)</t>
        </r>
      </text>
    </comment>
    <comment ref="E45" authorId="1">
      <text>
        <r>
          <rPr>
            <b/>
            <sz val="9"/>
            <color indexed="81"/>
            <rFont val="Tahoma"/>
            <charset val="1"/>
          </rPr>
          <t>Francis:</t>
        </r>
        <r>
          <rPr>
            <sz val="9"/>
            <color indexed="81"/>
            <rFont val="Tahoma"/>
            <charset val="1"/>
          </rPr>
          <t xml:space="preserve">
FNQ - 12-2013</t>
        </r>
      </text>
    </comment>
    <comment ref="I45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FNQ (01-2013)</t>
        </r>
      </text>
    </comment>
    <comment ref="Q45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-Ottawa 05-2013</t>
        </r>
      </text>
    </comment>
    <comment ref="E46" authorId="1">
      <text>
        <r>
          <rPr>
            <b/>
            <sz val="9"/>
            <color indexed="81"/>
            <rFont val="Tahoma"/>
            <charset val="1"/>
          </rPr>
          <t>Francis:</t>
        </r>
        <r>
          <rPr>
            <sz val="9"/>
            <color indexed="81"/>
            <rFont val="Tahoma"/>
            <charset val="1"/>
          </rPr>
          <t xml:space="preserve">
FNQ - 12-2013</t>
        </r>
      </text>
    </comment>
    <comment ref="I46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FNQ (12-2013)</t>
        </r>
      </text>
    </comment>
    <comment ref="Q46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FQA - 04-2013 (5 prédiction)</t>
        </r>
      </text>
    </comment>
    <comment ref="E47" authorId="1">
      <text>
        <r>
          <rPr>
            <b/>
            <sz val="9"/>
            <color indexed="81"/>
            <rFont val="Tahoma"/>
            <charset val="1"/>
          </rPr>
          <t>Francis:</t>
        </r>
        <r>
          <rPr>
            <sz val="9"/>
            <color indexed="81"/>
            <rFont val="Tahoma"/>
            <charset val="1"/>
          </rPr>
          <t xml:space="preserve">
FNQ - 12-2013</t>
        </r>
      </text>
    </comment>
    <comment ref="M47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Q47" authorId="1">
      <text>
        <r>
          <rPr>
            <b/>
            <sz val="9"/>
            <color indexed="81"/>
            <rFont val="Tahoma"/>
            <family val="2"/>
          </rPr>
          <t>Francis :
FQA : 08-2013 5k endurance</t>
        </r>
      </text>
    </comment>
    <comment ref="E48" authorId="1">
      <text>
        <r>
          <rPr>
            <b/>
            <sz val="9"/>
            <color indexed="81"/>
            <rFont val="Tahoma"/>
            <charset val="1"/>
          </rPr>
          <t>Francis:</t>
        </r>
        <r>
          <rPr>
            <sz val="9"/>
            <color indexed="81"/>
            <rFont val="Tahoma"/>
            <charset val="1"/>
          </rPr>
          <t xml:space="preserve">
Testing- 12-2013 Stephane Bédard, Francis SL</t>
        </r>
      </text>
    </comment>
    <comment ref="I48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Testing (12-2013) Charles Perreault, Francis SL</t>
        </r>
      </text>
    </comment>
    <comment ref="M48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I49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Testing (12-2013) Charles Perreault, Francis SL</t>
        </r>
      </text>
    </comment>
    <comment ref="M49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  <comment ref="I50" authorId="1">
      <text>
        <r>
          <rPr>
            <b/>
            <sz val="9"/>
            <color indexed="81"/>
            <rFont val="Tahoma"/>
            <family val="2"/>
          </rPr>
          <t>Francis:</t>
        </r>
        <r>
          <rPr>
            <sz val="9"/>
            <color indexed="81"/>
            <rFont val="Tahoma"/>
            <family val="2"/>
          </rPr>
          <t xml:space="preserve">
Testing (12-2013) Charles Perreault, Francis SL</t>
        </r>
      </text>
    </comment>
    <comment ref="M50" authorId="0">
      <text>
        <r>
          <rPr>
            <b/>
            <sz val="9"/>
            <color indexed="81"/>
            <rFont val="Tahoma"/>
            <charset val="1"/>
          </rPr>
          <t>Francis Sarrasin-Larochelle:</t>
        </r>
        <r>
          <rPr>
            <sz val="9"/>
            <color indexed="81"/>
            <rFont val="Tahoma"/>
            <charset val="1"/>
          </rPr>
          <t xml:space="preserve">
FQA - Mcgill (12-2013)</t>
        </r>
      </text>
    </comment>
  </commentList>
</comments>
</file>

<file path=xl/sharedStrings.xml><?xml version="1.0" encoding="utf-8"?>
<sst xmlns="http://schemas.openxmlformats.org/spreadsheetml/2006/main" count="399" uniqueCount="181">
  <si>
    <t>Critère 1</t>
  </si>
  <si>
    <t>Championnats Canadiens</t>
  </si>
  <si>
    <t>Coupe du Québec /20pts</t>
  </si>
  <si>
    <t>Rang</t>
  </si>
  <si>
    <t>Nom</t>
  </si>
  <si>
    <t>Prénom</t>
  </si>
  <si>
    <t>Catégorie 2013</t>
  </si>
  <si>
    <t>Club</t>
  </si>
  <si>
    <t>Entraîneur</t>
  </si>
  <si>
    <t>Équipe Mondiaux</t>
  </si>
  <si>
    <t>Score</t>
  </si>
  <si>
    <t>Total</t>
  </si>
  <si>
    <t>Senior /30 pts</t>
  </si>
  <si>
    <t>Junior / 30pts</t>
  </si>
  <si>
    <t>Joliette</t>
  </si>
  <si>
    <t>Drummond</t>
  </si>
  <si>
    <t>Lac Delage</t>
  </si>
  <si>
    <t>Lepage</t>
  </si>
  <si>
    <t>Alexis</t>
  </si>
  <si>
    <t>OUI</t>
  </si>
  <si>
    <t>Grenier-Talavera</t>
  </si>
  <si>
    <t>Xavier</t>
  </si>
  <si>
    <t>Junior 3</t>
  </si>
  <si>
    <t>Legault</t>
  </si>
  <si>
    <t>Gabriel</t>
  </si>
  <si>
    <t>Briand</t>
  </si>
  <si>
    <t>Jeremy</t>
  </si>
  <si>
    <t>Paquet</t>
  </si>
  <si>
    <t>Charles</t>
  </si>
  <si>
    <t>Junior 1</t>
  </si>
  <si>
    <t>Lefebvre</t>
  </si>
  <si>
    <t>Francis</t>
  </si>
  <si>
    <t>Lalumière-Roberge</t>
  </si>
  <si>
    <t>Tristan</t>
  </si>
  <si>
    <t>Khazoom</t>
  </si>
  <si>
    <t>Bédard</t>
  </si>
  <si>
    <t xml:space="preserve">Philippe </t>
  </si>
  <si>
    <t>Yanik</t>
  </si>
  <si>
    <t>Leduc</t>
  </si>
  <si>
    <t>Senior</t>
  </si>
  <si>
    <t>Brault</t>
  </si>
  <si>
    <t>Jolicoeur-Desroches</t>
  </si>
  <si>
    <t>Antoine</t>
  </si>
  <si>
    <t>Gilbert</t>
  </si>
  <si>
    <t>Nicolas</t>
  </si>
  <si>
    <t>Bolduc</t>
  </si>
  <si>
    <t>Étienne</t>
  </si>
  <si>
    <t>Junior 2</t>
  </si>
  <si>
    <t>Chenard</t>
  </si>
  <si>
    <t>Guillaume</t>
  </si>
  <si>
    <t>Tremblay</t>
  </si>
  <si>
    <t>Proulx-Begin</t>
  </si>
  <si>
    <t>Aslabbagh</t>
  </si>
  <si>
    <t>Mohammed</t>
  </si>
  <si>
    <t>Labarre</t>
  </si>
  <si>
    <t>Maxime</t>
  </si>
  <si>
    <t>Vézina</t>
  </si>
  <si>
    <t>NA</t>
  </si>
  <si>
    <t>Lemay</t>
  </si>
  <si>
    <t>Julien</t>
  </si>
  <si>
    <t>Kretz</t>
  </si>
  <si>
    <t>Amélie</t>
  </si>
  <si>
    <t>Sarah-Anne</t>
  </si>
  <si>
    <t>Emy</t>
  </si>
  <si>
    <t>Boutin</t>
  </si>
  <si>
    <t>Elisabeth</t>
  </si>
  <si>
    <t>Demers</t>
  </si>
  <si>
    <t>Véronique</t>
  </si>
  <si>
    <t>Annie-Kim</t>
  </si>
  <si>
    <t>Delamarre</t>
  </si>
  <si>
    <t>Camille</t>
  </si>
  <si>
    <t>Roy</t>
  </si>
  <si>
    <t>Karol-Ann</t>
  </si>
  <si>
    <t>Rouleau</t>
  </si>
  <si>
    <t>Isabelle</t>
  </si>
  <si>
    <t>Caron-Paré</t>
  </si>
  <si>
    <t>Eugénie</t>
  </si>
  <si>
    <t>Pineau</t>
  </si>
  <si>
    <t>Béatrice</t>
  </si>
  <si>
    <t>Létourneau</t>
  </si>
  <si>
    <t>Manon</t>
  </si>
  <si>
    <t>Marks</t>
  </si>
  <si>
    <t>Céline</t>
  </si>
  <si>
    <t>Dumais</t>
  </si>
  <si>
    <t>Laurence</t>
  </si>
  <si>
    <t>Bachelder</t>
  </si>
  <si>
    <t>Pamela-Ann</t>
  </si>
  <si>
    <t>EXC</t>
  </si>
  <si>
    <t>natation</t>
  </si>
  <si>
    <t>course</t>
  </si>
  <si>
    <t>FEMME</t>
  </si>
  <si>
    <t>400m</t>
  </si>
  <si>
    <t>%</t>
  </si>
  <si>
    <t>pts</t>
  </si>
  <si>
    <t>800m</t>
  </si>
  <si>
    <t>3000m</t>
  </si>
  <si>
    <t>5000m</t>
  </si>
  <si>
    <t>Pourcentages /Normes Junior TQ</t>
  </si>
  <si>
    <t>Pourcentages /Normes U23 TQ</t>
  </si>
  <si>
    <t>Pourcentages /Normes Élite TQ</t>
  </si>
  <si>
    <t>Junior</t>
  </si>
  <si>
    <t>U23</t>
  </si>
  <si>
    <t>Hommes</t>
  </si>
  <si>
    <t>Femmes</t>
  </si>
  <si>
    <t>HOMME</t>
  </si>
  <si>
    <t>25m</t>
  </si>
  <si>
    <t>50m</t>
  </si>
  <si>
    <t>Temps réalisé</t>
  </si>
  <si>
    <t>Normes de performances nat et course /50pts</t>
  </si>
  <si>
    <t>Rouge et Or</t>
  </si>
  <si>
    <t>Charles Perrault</t>
  </si>
  <si>
    <t>Emy Legault</t>
  </si>
  <si>
    <t>Camille Delamarre</t>
  </si>
  <si>
    <t>Annie-Kim Labarre</t>
  </si>
  <si>
    <t>Elisabeth Boutin</t>
  </si>
  <si>
    <t>Véronique Demers</t>
  </si>
  <si>
    <t>Karol-Ann Roy</t>
  </si>
  <si>
    <t>Isabelle Rouleau</t>
  </si>
  <si>
    <t>ADN</t>
  </si>
  <si>
    <t>Alexis Lepage</t>
  </si>
  <si>
    <t>Xavier Grenier-Talavera</t>
  </si>
  <si>
    <t>Jérémy Briand</t>
  </si>
  <si>
    <t>Francis Lefebvre</t>
  </si>
  <si>
    <t>Tristan Lalumière-Roberge</t>
  </si>
  <si>
    <t>Charles Paquet</t>
  </si>
  <si>
    <t>Philippe Bédard</t>
  </si>
  <si>
    <t>Guillaume Chenard</t>
  </si>
  <si>
    <t>Nicolas Gilbert</t>
  </si>
  <si>
    <t>Julien Lemay</t>
  </si>
  <si>
    <t>Jeremy Obrand</t>
  </si>
  <si>
    <t>Antoine Jolicoeur</t>
  </si>
  <si>
    <t>Gabriel Legault</t>
  </si>
  <si>
    <t>Philippe Vézina</t>
  </si>
  <si>
    <t>Charles Brault</t>
  </si>
  <si>
    <t>Nicolas Proulx-Begin</t>
  </si>
  <si>
    <t>Manon Létourneau</t>
  </si>
  <si>
    <t>Marie-Claudelle Jeanotte</t>
  </si>
  <si>
    <t>Eugénie Caron-Paré</t>
  </si>
  <si>
    <t>Catherine Trudel Guy</t>
  </si>
  <si>
    <t>Élise Lechasseur</t>
  </si>
  <si>
    <t>Pamela-Ann Bachelder St-Pierre</t>
  </si>
  <si>
    <t>Marika Plourde-Couture</t>
  </si>
  <si>
    <t>Score nat</t>
  </si>
  <si>
    <t>Score Cap</t>
  </si>
  <si>
    <t>Normes performance</t>
  </si>
  <si>
    <t>BLE</t>
  </si>
  <si>
    <t>Lechasseur</t>
  </si>
  <si>
    <t>Élise</t>
  </si>
  <si>
    <t>Jeanotte</t>
  </si>
  <si>
    <t>Marie-Claudette</t>
  </si>
  <si>
    <t>Plourde-Couture</t>
  </si>
  <si>
    <t>Marika</t>
  </si>
  <si>
    <t>Tri-o-lacs</t>
  </si>
  <si>
    <t>Indépendant</t>
  </si>
  <si>
    <t>RTC Guelph</t>
  </si>
  <si>
    <t>Granby</t>
  </si>
  <si>
    <t>Trimego</t>
  </si>
  <si>
    <t>Les Rapides</t>
  </si>
  <si>
    <t>Obrand</t>
  </si>
  <si>
    <t>Jérémy</t>
  </si>
  <si>
    <t>Kyla Rollinson</t>
  </si>
  <si>
    <t>Luc Morin</t>
  </si>
  <si>
    <t>Christian Lepage</t>
  </si>
  <si>
    <t>Craig Taylor</t>
  </si>
  <si>
    <t>David Gagnon</t>
  </si>
  <si>
    <t>Benoît-Hugo St-Pierre</t>
  </si>
  <si>
    <t>Raymond Paris</t>
  </si>
  <si>
    <t>DNF</t>
  </si>
  <si>
    <t>Frederic Beaulieu</t>
  </si>
  <si>
    <t>Équipe nationale</t>
  </si>
  <si>
    <t>Jamie Turner</t>
  </si>
  <si>
    <t>Tri-o-Lacs</t>
  </si>
  <si>
    <t>Jet Triathlon</t>
  </si>
  <si>
    <t>NSH</t>
  </si>
  <si>
    <t>Trimégo</t>
  </si>
  <si>
    <t>Kevin Plourde</t>
  </si>
  <si>
    <t>Charles Perreault</t>
  </si>
  <si>
    <t>Alain Labarre</t>
  </si>
  <si>
    <t>Francis S-L</t>
  </si>
  <si>
    <t xml:space="preserve">Trudel Guy </t>
  </si>
  <si>
    <t>Catherine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</si>
</sst>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C0C0C0"/>
      </left>
      <right/>
      <top/>
      <bottom style="medium">
        <color rgb="FFC0C0C0"/>
      </bottom>
      <diagonal/>
    </border>
    <border>
      <left style="medium">
        <color rgb="FFC0C0C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5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0" borderId="0" xfId="0" applyBorder="1"/>
    <xf numFmtId="0" fontId="2" fillId="3" borderId="10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0" fillId="0" borderId="0" xfId="0" applyFill="1"/>
    <xf numFmtId="2" fontId="0" fillId="0" borderId="0" xfId="0" applyNumberFormat="1"/>
    <xf numFmtId="47" fontId="0" fillId="0" borderId="19" xfId="0" applyNumberFormat="1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/>
    <xf numFmtId="0" fontId="0" fillId="0" borderId="21" xfId="0" applyFill="1" applyBorder="1"/>
    <xf numFmtId="0" fontId="2" fillId="0" borderId="21" xfId="0" applyFont="1" applyFill="1" applyBorder="1" applyAlignment="1">
      <alignment horizontal="center"/>
    </xf>
    <xf numFmtId="0" fontId="0" fillId="0" borderId="22" xfId="0" applyBorder="1"/>
    <xf numFmtId="0" fontId="2" fillId="0" borderId="22" xfId="0" applyFont="1" applyFill="1" applyBorder="1" applyAlignment="1">
      <alignment horizontal="center"/>
    </xf>
    <xf numFmtId="0" fontId="0" fillId="0" borderId="23" xfId="0" applyBorder="1"/>
    <xf numFmtId="0" fontId="0" fillId="0" borderId="23" xfId="0" applyFill="1" applyBorder="1"/>
    <xf numFmtId="0" fontId="2" fillId="0" borderId="21" xfId="0" applyFont="1" applyFill="1" applyBorder="1" applyAlignment="1">
      <alignment horizontal="center"/>
    </xf>
    <xf numFmtId="0" fontId="2" fillId="0" borderId="21" xfId="0" applyFont="1" applyBorder="1" applyAlignment="1">
      <alignment horizontal="center"/>
    </xf>
    <xf numFmtId="47" fontId="2" fillId="0" borderId="21" xfId="0" applyNumberFormat="1" applyFont="1" applyFill="1" applyBorder="1" applyAlignment="1">
      <alignment horizontal="center"/>
    </xf>
    <xf numFmtId="9" fontId="2" fillId="0" borderId="21" xfId="1" applyFont="1" applyFill="1" applyBorder="1" applyAlignment="1">
      <alignment horizontal="center"/>
    </xf>
    <xf numFmtId="2" fontId="2" fillId="0" borderId="21" xfId="0" applyNumberFormat="1" applyFont="1" applyFill="1" applyBorder="1" applyAlignment="1">
      <alignment horizontal="center"/>
    </xf>
    <xf numFmtId="47" fontId="2" fillId="0" borderId="21" xfId="0" applyNumberFormat="1" applyFont="1" applyBorder="1" applyAlignment="1">
      <alignment horizontal="center" wrapText="1"/>
    </xf>
    <xf numFmtId="47" fontId="2" fillId="0" borderId="22" xfId="0" applyNumberFormat="1" applyFont="1" applyFill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0" fillId="4" borderId="24" xfId="0" applyFill="1" applyBorder="1"/>
    <xf numFmtId="0" fontId="2" fillId="4" borderId="25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47" fontId="0" fillId="4" borderId="25" xfId="0" applyNumberFormat="1" applyFill="1" applyBorder="1"/>
    <xf numFmtId="0" fontId="0" fillId="4" borderId="25" xfId="0" applyFill="1" applyBorder="1"/>
    <xf numFmtId="0" fontId="0" fillId="4" borderId="26" xfId="0" applyFill="1" applyBorder="1"/>
    <xf numFmtId="0" fontId="2" fillId="0" borderId="29" xfId="0" applyFont="1" applyFill="1" applyBorder="1" applyAlignment="1">
      <alignment horizontal="center"/>
    </xf>
    <xf numFmtId="0" fontId="2" fillId="0" borderId="3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47" fontId="2" fillId="0" borderId="21" xfId="0" applyNumberFormat="1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/>
    </xf>
    <xf numFmtId="0" fontId="2" fillId="0" borderId="25" xfId="0" applyFont="1" applyFill="1" applyBorder="1" applyAlignment="1">
      <alignment horizontal="center"/>
    </xf>
    <xf numFmtId="0" fontId="0" fillId="4" borderId="32" xfId="0" applyFill="1" applyBorder="1"/>
    <xf numFmtId="0" fontId="2" fillId="4" borderId="30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/>
    </xf>
    <xf numFmtId="47" fontId="0" fillId="4" borderId="30" xfId="0" applyNumberFormat="1" applyFill="1" applyBorder="1"/>
    <xf numFmtId="0" fontId="0" fillId="4" borderId="30" xfId="0" applyFill="1" applyBorder="1"/>
    <xf numFmtId="0" fontId="0" fillId="4" borderId="29" xfId="0" applyFill="1" applyBorder="1"/>
    <xf numFmtId="0" fontId="0" fillId="0" borderId="24" xfId="0" applyBorder="1"/>
    <xf numFmtId="0" fontId="0" fillId="0" borderId="33" xfId="0" applyBorder="1"/>
    <xf numFmtId="0" fontId="2" fillId="0" borderId="26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47" fontId="2" fillId="0" borderId="0" xfId="0" applyNumberFormat="1" applyFont="1" applyFill="1" applyBorder="1" applyAlignment="1">
      <alignment horizontal="center"/>
    </xf>
    <xf numFmtId="9" fontId="2" fillId="0" borderId="0" xfId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0" fillId="0" borderId="24" xfId="0" applyFill="1" applyBorder="1"/>
    <xf numFmtId="0" fontId="0" fillId="0" borderId="25" xfId="0" applyFill="1" applyBorder="1"/>
    <xf numFmtId="0" fontId="0" fillId="0" borderId="26" xfId="0" applyFill="1" applyBorder="1"/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5" borderId="21" xfId="0" applyFont="1" applyFill="1" applyBorder="1" applyAlignment="1">
      <alignment horizontal="center"/>
    </xf>
    <xf numFmtId="0" fontId="2" fillId="6" borderId="21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47" fontId="2" fillId="0" borderId="23" xfId="0" applyNumberFormat="1" applyFont="1" applyFill="1" applyBorder="1" applyAlignment="1">
      <alignment horizontal="center"/>
    </xf>
    <xf numFmtId="10" fontId="2" fillId="0" borderId="21" xfId="1" applyNumberFormat="1" applyFont="1" applyFill="1" applyBorder="1" applyAlignment="1">
      <alignment horizontal="center"/>
    </xf>
    <xf numFmtId="10" fontId="2" fillId="0" borderId="21" xfId="0" applyNumberFormat="1" applyFont="1" applyFill="1" applyBorder="1" applyAlignment="1">
      <alignment horizontal="center"/>
    </xf>
    <xf numFmtId="10" fontId="0" fillId="0" borderId="21" xfId="0" applyNumberFormat="1" applyFill="1" applyBorder="1"/>
    <xf numFmtId="10" fontId="0" fillId="0" borderId="35" xfId="0" applyNumberFormat="1" applyFill="1" applyBorder="1"/>
    <xf numFmtId="10" fontId="0" fillId="0" borderId="23" xfId="0" applyNumberFormat="1" applyFill="1" applyBorder="1"/>
    <xf numFmtId="0" fontId="0" fillId="0" borderId="36" xfId="0" applyBorder="1"/>
    <xf numFmtId="0" fontId="2" fillId="0" borderId="37" xfId="0" applyFont="1" applyFill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0" fillId="0" borderId="25" xfId="0" applyBorder="1"/>
    <xf numFmtId="0" fontId="0" fillId="4" borderId="21" xfId="0" applyFill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/>
    </xf>
    <xf numFmtId="47" fontId="2" fillId="4" borderId="21" xfId="0" applyNumberFormat="1" applyFont="1" applyFill="1" applyBorder="1" applyAlignment="1">
      <alignment horizontal="center" wrapText="1"/>
    </xf>
    <xf numFmtId="47" fontId="2" fillId="4" borderId="21" xfId="0" applyNumberFormat="1" applyFont="1" applyFill="1" applyBorder="1" applyAlignment="1">
      <alignment horizontal="center"/>
    </xf>
    <xf numFmtId="10" fontId="2" fillId="4" borderId="21" xfId="1" applyNumberFormat="1" applyFont="1" applyFill="1" applyBorder="1" applyAlignment="1">
      <alignment horizontal="center"/>
    </xf>
    <xf numFmtId="2" fontId="2" fillId="4" borderId="21" xfId="0" applyNumberFormat="1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 vertical="center"/>
    </xf>
    <xf numFmtId="10" fontId="2" fillId="0" borderId="22" xfId="0" applyNumberFormat="1" applyFont="1" applyFill="1" applyBorder="1" applyAlignment="1">
      <alignment horizontal="center"/>
    </xf>
    <xf numFmtId="2" fontId="0" fillId="0" borderId="0" xfId="0" applyNumberFormat="1" applyFont="1" applyFill="1" applyBorder="1" applyAlignment="1">
      <alignment horizontal="center"/>
    </xf>
    <xf numFmtId="2" fontId="0" fillId="0" borderId="34" xfId="0" applyNumberFormat="1" applyBorder="1"/>
    <xf numFmtId="2" fontId="2" fillId="0" borderId="0" xfId="0" applyNumberFormat="1" applyFont="1"/>
    <xf numFmtId="0" fontId="2" fillId="2" borderId="12" xfId="0" applyFont="1" applyFill="1" applyBorder="1" applyAlignment="1"/>
    <xf numFmtId="0" fontId="2" fillId="2" borderId="13" xfId="0" applyFont="1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Alignment="1">
      <alignment horizontal="center"/>
    </xf>
    <xf numFmtId="0" fontId="2" fillId="0" borderId="28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2" fillId="0" borderId="41" xfId="0" applyFont="1" applyFill="1" applyBorder="1" applyAlignment="1">
      <alignment horizontal="center"/>
    </xf>
    <xf numFmtId="0" fontId="2" fillId="0" borderId="42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31" xfId="0" applyFont="1" applyFill="1" applyBorder="1" applyAlignment="1">
      <alignment horizontal="center"/>
    </xf>
    <xf numFmtId="0" fontId="2" fillId="0" borderId="0" xfId="0" applyFont="1"/>
    <xf numFmtId="0" fontId="2" fillId="3" borderId="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30" xfId="0" applyFont="1" applyFill="1" applyBorder="1" applyAlignment="1">
      <alignment horizontal="center"/>
    </xf>
    <xf numFmtId="0" fontId="2" fillId="3" borderId="39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4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6"/>
  <sheetViews>
    <sheetView tabSelected="1" topLeftCell="A4" workbookViewId="0">
      <pane xSplit="3" topLeftCell="D1" activePane="topRight" state="frozen"/>
      <selection pane="topRight" activeCell="A14" sqref="A14:P15"/>
    </sheetView>
  </sheetViews>
  <sheetFormatPr baseColWidth="10" defaultRowHeight="15"/>
  <cols>
    <col min="1" max="1" width="5.85546875" customWidth="1"/>
    <col min="2" max="2" width="20.5703125" customWidth="1"/>
    <col min="3" max="3" width="12.5703125" customWidth="1"/>
    <col min="4" max="4" width="13.7109375" customWidth="1"/>
    <col min="5" max="5" width="14.5703125" customWidth="1"/>
    <col min="6" max="6" width="20.5703125" customWidth="1"/>
    <col min="7" max="7" width="19.42578125" customWidth="1"/>
    <col min="11" max="11" width="14.7109375" customWidth="1"/>
    <col min="12" max="13" width="16.5703125" customWidth="1"/>
  </cols>
  <sheetData>
    <row r="1" spans="1:16" ht="15.75" thickBot="1"/>
    <row r="2" spans="1:16">
      <c r="A2" s="1"/>
      <c r="B2" s="2"/>
      <c r="C2" s="2"/>
      <c r="D2" s="2"/>
      <c r="E2" s="2"/>
      <c r="F2" s="2"/>
      <c r="G2" s="2"/>
      <c r="H2" s="2"/>
      <c r="I2" s="2"/>
      <c r="J2" s="2"/>
      <c r="K2" s="80"/>
      <c r="L2" s="80"/>
      <c r="M2" s="77"/>
      <c r="N2" s="78"/>
      <c r="O2" s="79"/>
      <c r="P2" s="44"/>
    </row>
    <row r="3" spans="1:16">
      <c r="A3" s="4"/>
      <c r="B3" s="5"/>
      <c r="C3" s="5"/>
      <c r="D3" s="5"/>
      <c r="E3" s="5"/>
      <c r="F3" s="5"/>
      <c r="G3" s="5" t="s">
        <v>0</v>
      </c>
      <c r="H3" s="110" t="s">
        <v>108</v>
      </c>
      <c r="I3" s="111"/>
      <c r="J3" s="5"/>
      <c r="K3" s="81" t="s">
        <v>1</v>
      </c>
      <c r="L3" s="81"/>
      <c r="M3" s="74" t="s">
        <v>2</v>
      </c>
      <c r="N3" s="75"/>
      <c r="O3" s="76"/>
      <c r="P3" s="45"/>
    </row>
    <row r="4" spans="1:16">
      <c r="A4" s="4" t="s">
        <v>3</v>
      </c>
      <c r="B4" s="5" t="s">
        <v>4</v>
      </c>
      <c r="C4" s="5" t="s">
        <v>5</v>
      </c>
      <c r="D4" s="5" t="s">
        <v>118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45" t="s">
        <v>11</v>
      </c>
    </row>
    <row r="5" spans="1:16">
      <c r="A5" s="48" t="s">
        <v>87</v>
      </c>
      <c r="B5" s="9" t="s">
        <v>17</v>
      </c>
      <c r="C5" s="9" t="s">
        <v>18</v>
      </c>
      <c r="D5" s="9">
        <v>1994</v>
      </c>
      <c r="E5" s="9" t="s">
        <v>109</v>
      </c>
      <c r="F5" s="9" t="s">
        <v>110</v>
      </c>
      <c r="G5" s="9" t="s">
        <v>19</v>
      </c>
      <c r="H5" s="9"/>
      <c r="I5" s="9"/>
      <c r="J5" s="9">
        <v>51.55</v>
      </c>
      <c r="K5" s="9" t="s">
        <v>167</v>
      </c>
      <c r="L5" s="9">
        <v>30</v>
      </c>
      <c r="M5" s="9">
        <v>19</v>
      </c>
      <c r="N5" s="9">
        <v>20</v>
      </c>
      <c r="O5" s="9">
        <v>17</v>
      </c>
      <c r="P5" s="126">
        <f>L5+M5+N5+J5</f>
        <v>120.55</v>
      </c>
    </row>
    <row r="6" spans="1:16">
      <c r="A6" s="48" t="s">
        <v>87</v>
      </c>
      <c r="B6" s="9" t="s">
        <v>20</v>
      </c>
      <c r="C6" s="9" t="s">
        <v>21</v>
      </c>
      <c r="D6" s="9">
        <v>1995</v>
      </c>
      <c r="E6" s="9" t="s">
        <v>152</v>
      </c>
      <c r="F6" s="9" t="s">
        <v>160</v>
      </c>
      <c r="G6" s="9" t="s">
        <v>19</v>
      </c>
      <c r="H6" s="9"/>
      <c r="I6" s="9"/>
      <c r="J6" s="9">
        <v>50.67</v>
      </c>
      <c r="K6" s="9"/>
      <c r="L6" s="9">
        <v>29</v>
      </c>
      <c r="M6" s="9" t="s">
        <v>167</v>
      </c>
      <c r="N6" s="9">
        <v>19</v>
      </c>
      <c r="O6" s="9">
        <v>19</v>
      </c>
      <c r="P6" s="126">
        <f>L6+N6+O6+J6</f>
        <v>117.67</v>
      </c>
    </row>
    <row r="7" spans="1:16">
      <c r="A7" s="7">
        <v>1</v>
      </c>
      <c r="B7" s="8" t="s">
        <v>23</v>
      </c>
      <c r="C7" s="8" t="s">
        <v>24</v>
      </c>
      <c r="D7" s="8">
        <v>1993</v>
      </c>
      <c r="E7" s="8" t="s">
        <v>109</v>
      </c>
      <c r="F7" s="8" t="s">
        <v>110</v>
      </c>
      <c r="G7" s="8"/>
      <c r="H7" s="8"/>
      <c r="I7" s="8"/>
      <c r="J7" s="8">
        <v>47.92</v>
      </c>
      <c r="K7" s="8">
        <v>26</v>
      </c>
      <c r="L7" s="8"/>
      <c r="M7" s="8"/>
      <c r="N7" s="8">
        <v>18</v>
      </c>
      <c r="O7" s="8">
        <v>18</v>
      </c>
      <c r="P7" s="15">
        <f>K7+N7+O7+J7</f>
        <v>109.92</v>
      </c>
    </row>
    <row r="8" spans="1:16">
      <c r="A8" s="7">
        <v>2</v>
      </c>
      <c r="B8" s="8" t="s">
        <v>25</v>
      </c>
      <c r="C8" s="8" t="s">
        <v>26</v>
      </c>
      <c r="D8" s="8">
        <v>1995</v>
      </c>
      <c r="E8" s="8" t="s">
        <v>153</v>
      </c>
      <c r="F8" s="8" t="s">
        <v>161</v>
      </c>
      <c r="G8" s="8"/>
      <c r="H8" s="8"/>
      <c r="I8" s="8"/>
      <c r="J8" s="8">
        <v>50.88</v>
      </c>
      <c r="K8" s="8"/>
      <c r="L8" s="8">
        <v>23</v>
      </c>
      <c r="M8" s="8">
        <v>18</v>
      </c>
      <c r="N8" s="8">
        <v>10</v>
      </c>
      <c r="O8" s="8">
        <v>9</v>
      </c>
      <c r="P8" s="15">
        <f>L8+M8+N8+J8</f>
        <v>101.88</v>
      </c>
    </row>
    <row r="9" spans="1:16">
      <c r="A9" s="7">
        <f>A8+1</f>
        <v>3</v>
      </c>
      <c r="B9" s="8" t="s">
        <v>27</v>
      </c>
      <c r="C9" s="8" t="s">
        <v>28</v>
      </c>
      <c r="D9" s="8">
        <v>1997</v>
      </c>
      <c r="E9" s="8" t="s">
        <v>153</v>
      </c>
      <c r="F9" s="8" t="s">
        <v>162</v>
      </c>
      <c r="G9" s="8"/>
      <c r="H9" s="8"/>
      <c r="I9" s="8"/>
      <c r="J9" s="8">
        <v>49.28</v>
      </c>
      <c r="K9" s="8"/>
      <c r="L9" s="8">
        <v>18</v>
      </c>
      <c r="M9" s="8">
        <v>13</v>
      </c>
      <c r="N9" s="8">
        <v>15</v>
      </c>
      <c r="O9" s="8">
        <v>13</v>
      </c>
      <c r="P9" s="15">
        <f>L9+M9+N9+J9</f>
        <v>95.28</v>
      </c>
    </row>
    <row r="10" spans="1:16">
      <c r="A10" s="7">
        <f>A9+1</f>
        <v>4</v>
      </c>
      <c r="B10" s="8" t="s">
        <v>30</v>
      </c>
      <c r="C10" s="8" t="s">
        <v>31</v>
      </c>
      <c r="D10" s="8">
        <v>1993</v>
      </c>
      <c r="E10" s="8" t="s">
        <v>154</v>
      </c>
      <c r="F10" s="8" t="s">
        <v>163</v>
      </c>
      <c r="G10" s="8"/>
      <c r="H10" s="8"/>
      <c r="I10" s="8"/>
      <c r="J10" s="8">
        <v>49.91</v>
      </c>
      <c r="K10" s="8">
        <v>0</v>
      </c>
      <c r="L10" s="8"/>
      <c r="M10" s="8">
        <v>20</v>
      </c>
      <c r="N10" s="8">
        <v>17</v>
      </c>
      <c r="O10" s="8">
        <v>20</v>
      </c>
      <c r="P10" s="15">
        <f>M10+O10+J10</f>
        <v>89.91</v>
      </c>
    </row>
    <row r="11" spans="1:16">
      <c r="A11" s="7">
        <f>A10+1</f>
        <v>5</v>
      </c>
      <c r="B11" s="8" t="s">
        <v>32</v>
      </c>
      <c r="C11" s="8" t="s">
        <v>33</v>
      </c>
      <c r="D11" s="8">
        <v>1997</v>
      </c>
      <c r="E11" s="8" t="s">
        <v>153</v>
      </c>
      <c r="F11" s="8" t="s">
        <v>164</v>
      </c>
      <c r="G11" s="8"/>
      <c r="H11" s="8"/>
      <c r="I11" s="8"/>
      <c r="J11" s="8">
        <v>47.07</v>
      </c>
      <c r="K11" s="8"/>
      <c r="L11" s="8">
        <v>20</v>
      </c>
      <c r="M11" s="8">
        <v>16</v>
      </c>
      <c r="N11" s="8">
        <v>0</v>
      </c>
      <c r="O11" s="8">
        <v>0</v>
      </c>
      <c r="P11" s="15">
        <f>SUM(K11:O11)+J11</f>
        <v>83.07</v>
      </c>
    </row>
    <row r="12" spans="1:16">
      <c r="A12" s="7">
        <f>A11+1</f>
        <v>6</v>
      </c>
      <c r="B12" s="8" t="s">
        <v>35</v>
      </c>
      <c r="C12" s="8" t="s">
        <v>36</v>
      </c>
      <c r="D12" s="8">
        <v>1994</v>
      </c>
      <c r="E12" s="8" t="s">
        <v>153</v>
      </c>
      <c r="F12" s="8" t="s">
        <v>110</v>
      </c>
      <c r="G12" s="8"/>
      <c r="H12" s="8"/>
      <c r="I12" s="8"/>
      <c r="J12" s="8">
        <v>47.37</v>
      </c>
      <c r="K12" s="8"/>
      <c r="L12" s="8">
        <v>17</v>
      </c>
      <c r="M12" s="8">
        <v>8</v>
      </c>
      <c r="N12" s="8">
        <v>0</v>
      </c>
      <c r="O12" s="8">
        <v>6</v>
      </c>
      <c r="P12" s="15">
        <f>L12+M12+O12+J12</f>
        <v>78.37</v>
      </c>
    </row>
    <row r="13" spans="1:16">
      <c r="A13" s="7">
        <f>A12+1</f>
        <v>7</v>
      </c>
      <c r="B13" s="8" t="s">
        <v>41</v>
      </c>
      <c r="C13" s="8" t="s">
        <v>42</v>
      </c>
      <c r="D13" s="8">
        <v>1993</v>
      </c>
      <c r="E13" s="8" t="s">
        <v>152</v>
      </c>
      <c r="F13" s="8" t="s">
        <v>160</v>
      </c>
      <c r="G13" s="8"/>
      <c r="H13" s="8"/>
      <c r="I13" s="8"/>
      <c r="J13" s="8">
        <v>48.65</v>
      </c>
      <c r="K13" s="8">
        <v>0</v>
      </c>
      <c r="L13" s="8"/>
      <c r="M13" s="8">
        <v>12</v>
      </c>
      <c r="N13" s="8">
        <v>12</v>
      </c>
      <c r="O13" s="8">
        <v>14</v>
      </c>
      <c r="P13" s="15">
        <f>M13+O13+J13</f>
        <v>74.650000000000006</v>
      </c>
    </row>
    <row r="14" spans="1:16">
      <c r="A14" s="7">
        <f>A13+1</f>
        <v>8</v>
      </c>
      <c r="B14" s="8" t="s">
        <v>40</v>
      </c>
      <c r="C14" s="8" t="s">
        <v>28</v>
      </c>
      <c r="D14" s="8">
        <v>1993</v>
      </c>
      <c r="E14" s="8" t="s">
        <v>109</v>
      </c>
      <c r="F14" s="8" t="s">
        <v>110</v>
      </c>
      <c r="G14" s="8"/>
      <c r="H14" s="8"/>
      <c r="I14" s="8"/>
      <c r="J14" s="8">
        <v>47.06</v>
      </c>
      <c r="K14" s="8" t="s">
        <v>57</v>
      </c>
      <c r="L14" s="8"/>
      <c r="M14" s="8">
        <v>15</v>
      </c>
      <c r="N14" s="8">
        <v>0</v>
      </c>
      <c r="O14" s="8">
        <v>12</v>
      </c>
      <c r="P14" s="15">
        <f>SUM(K14:O14)+J14</f>
        <v>74.06</v>
      </c>
    </row>
    <row r="15" spans="1:16">
      <c r="A15" s="7">
        <f>A14+1</f>
        <v>9</v>
      </c>
      <c r="B15" s="8" t="s">
        <v>48</v>
      </c>
      <c r="C15" s="8" t="s">
        <v>49</v>
      </c>
      <c r="D15" s="8">
        <v>1996</v>
      </c>
      <c r="E15" s="8" t="s">
        <v>155</v>
      </c>
      <c r="F15" s="8" t="s">
        <v>168</v>
      </c>
      <c r="G15" s="8"/>
      <c r="H15" s="8"/>
      <c r="I15" s="8"/>
      <c r="J15" s="8">
        <v>48.89</v>
      </c>
      <c r="K15" s="8"/>
      <c r="L15" s="8">
        <v>11</v>
      </c>
      <c r="M15" s="8" t="s">
        <v>57</v>
      </c>
      <c r="N15" s="8">
        <v>0</v>
      </c>
      <c r="O15" s="8">
        <v>10</v>
      </c>
      <c r="P15" s="15">
        <f>SUM(L15:O15)+J15</f>
        <v>69.89</v>
      </c>
    </row>
    <row r="16" spans="1:16">
      <c r="A16" s="7">
        <f>A15+1</f>
        <v>10</v>
      </c>
      <c r="B16" s="8" t="s">
        <v>43</v>
      </c>
      <c r="C16" s="8" t="s">
        <v>44</v>
      </c>
      <c r="D16" s="8">
        <v>1995</v>
      </c>
      <c r="E16" s="8" t="s">
        <v>156</v>
      </c>
      <c r="F16" s="8" t="s">
        <v>165</v>
      </c>
      <c r="G16" s="8"/>
      <c r="H16" s="8"/>
      <c r="I16" s="8"/>
      <c r="J16" s="8">
        <v>46.41</v>
      </c>
      <c r="K16" s="8"/>
      <c r="L16" s="8">
        <v>14</v>
      </c>
      <c r="M16" s="8">
        <v>9</v>
      </c>
      <c r="N16" s="8">
        <v>0</v>
      </c>
      <c r="O16" s="8">
        <v>0</v>
      </c>
      <c r="P16" s="15">
        <f>L16+M16+J16</f>
        <v>69.41</v>
      </c>
    </row>
    <row r="17" spans="1:16">
      <c r="A17" s="7">
        <f>A16+1</f>
        <v>11</v>
      </c>
      <c r="B17" s="8" t="s">
        <v>51</v>
      </c>
      <c r="C17" s="8" t="s">
        <v>44</v>
      </c>
      <c r="D17" s="8">
        <v>1992</v>
      </c>
      <c r="E17" s="8" t="s">
        <v>109</v>
      </c>
      <c r="F17" s="8" t="s">
        <v>110</v>
      </c>
      <c r="G17" s="8"/>
      <c r="H17" s="8"/>
      <c r="I17" s="8"/>
      <c r="J17" s="8">
        <v>48.65</v>
      </c>
      <c r="K17" s="8" t="s">
        <v>57</v>
      </c>
      <c r="L17" s="8"/>
      <c r="M17" s="8">
        <v>0</v>
      </c>
      <c r="N17" s="8">
        <v>0</v>
      </c>
      <c r="O17" s="8">
        <v>15</v>
      </c>
      <c r="P17" s="15">
        <f>SUM(K17:O17)+J17</f>
        <v>63.65</v>
      </c>
    </row>
    <row r="18" spans="1:16">
      <c r="A18" s="7">
        <f>A17+1</f>
        <v>12</v>
      </c>
      <c r="B18" s="8" t="s">
        <v>56</v>
      </c>
      <c r="C18" s="8" t="s">
        <v>36</v>
      </c>
      <c r="D18" s="8">
        <v>1993</v>
      </c>
      <c r="E18" s="8" t="s">
        <v>109</v>
      </c>
      <c r="F18" s="8" t="s">
        <v>110</v>
      </c>
      <c r="G18" s="8"/>
      <c r="H18" s="8"/>
      <c r="I18" s="8"/>
      <c r="J18" s="8">
        <v>47.26</v>
      </c>
      <c r="K18" s="8" t="s">
        <v>57</v>
      </c>
      <c r="L18" s="8"/>
      <c r="M18" s="8" t="s">
        <v>57</v>
      </c>
      <c r="N18" s="8" t="s">
        <v>57</v>
      </c>
      <c r="O18" s="8">
        <v>7</v>
      </c>
      <c r="P18" s="15">
        <f>SUM(L18:O18)+J18</f>
        <v>54.26</v>
      </c>
    </row>
    <row r="19" spans="1:16">
      <c r="A19" s="7">
        <f>A18+1</f>
        <v>13</v>
      </c>
      <c r="B19" s="8" t="s">
        <v>58</v>
      </c>
      <c r="C19" s="8" t="s">
        <v>59</v>
      </c>
      <c r="D19" s="8">
        <v>1996</v>
      </c>
      <c r="E19" s="8" t="s">
        <v>157</v>
      </c>
      <c r="F19" s="8" t="s">
        <v>166</v>
      </c>
      <c r="G19" s="8"/>
      <c r="H19" s="8"/>
      <c r="I19" s="8"/>
      <c r="J19" s="8">
        <v>46.25</v>
      </c>
      <c r="K19" s="8"/>
      <c r="L19" s="8">
        <v>0</v>
      </c>
      <c r="M19" s="8">
        <v>0</v>
      </c>
      <c r="N19" s="8">
        <v>0</v>
      </c>
      <c r="O19" s="8">
        <v>5</v>
      </c>
      <c r="P19" s="15">
        <f>SUM(L19:O19)+J19</f>
        <v>51.25</v>
      </c>
    </row>
    <row r="20" spans="1:16">
      <c r="A20" s="7">
        <v>14</v>
      </c>
      <c r="B20" s="8" t="s">
        <v>158</v>
      </c>
      <c r="C20" s="8" t="s">
        <v>159</v>
      </c>
      <c r="D20" s="8">
        <v>1996</v>
      </c>
      <c r="E20" s="8" t="s">
        <v>152</v>
      </c>
      <c r="F20" s="8" t="s">
        <v>160</v>
      </c>
      <c r="G20" s="8"/>
      <c r="H20" s="8"/>
      <c r="I20" s="8"/>
      <c r="J20" s="8"/>
      <c r="K20" s="8"/>
      <c r="L20" s="8"/>
      <c r="M20" s="8"/>
      <c r="N20" s="8"/>
      <c r="O20" s="8"/>
      <c r="P20" s="15"/>
    </row>
    <row r="21" spans="1:16">
      <c r="A21" s="7">
        <f>A19+1</f>
        <v>14</v>
      </c>
      <c r="B21" s="8" t="s">
        <v>34</v>
      </c>
      <c r="C21" s="8" t="s">
        <v>28</v>
      </c>
      <c r="D21" s="8">
        <v>1993</v>
      </c>
      <c r="E21" s="8"/>
      <c r="F21" s="8"/>
      <c r="G21" s="8"/>
      <c r="H21" s="8"/>
      <c r="I21" s="8"/>
      <c r="J21" s="8"/>
      <c r="K21" s="8"/>
      <c r="L21" s="8"/>
      <c r="M21" s="8">
        <v>17</v>
      </c>
      <c r="N21" s="8">
        <v>16</v>
      </c>
      <c r="O21" s="8">
        <v>0</v>
      </c>
      <c r="P21" s="15">
        <f>SUM(K21:O21)</f>
        <v>33</v>
      </c>
    </row>
    <row r="22" spans="1:16">
      <c r="A22" s="7">
        <f>A21+1</f>
        <v>15</v>
      </c>
      <c r="B22" s="8" t="s">
        <v>37</v>
      </c>
      <c r="C22" s="8" t="s">
        <v>38</v>
      </c>
      <c r="D22" s="8">
        <v>1989</v>
      </c>
      <c r="E22" s="8"/>
      <c r="F22" s="8"/>
      <c r="G22" s="8"/>
      <c r="H22" s="8"/>
      <c r="I22" s="8"/>
      <c r="J22" s="8"/>
      <c r="K22" s="8"/>
      <c r="L22" s="8"/>
      <c r="M22" s="8">
        <v>14</v>
      </c>
      <c r="N22" s="8">
        <v>14</v>
      </c>
      <c r="O22" s="8">
        <v>16</v>
      </c>
      <c r="P22" s="15">
        <v>30</v>
      </c>
    </row>
    <row r="23" spans="1:16">
      <c r="A23" s="7">
        <f>A22+1</f>
        <v>16</v>
      </c>
      <c r="B23" s="8" t="s">
        <v>45</v>
      </c>
      <c r="C23" s="8" t="s">
        <v>46</v>
      </c>
      <c r="D23" s="8">
        <v>1996</v>
      </c>
      <c r="E23" s="8"/>
      <c r="F23" s="8"/>
      <c r="G23" s="8"/>
      <c r="H23" s="8"/>
      <c r="I23" s="8"/>
      <c r="J23" s="8"/>
      <c r="K23" s="8"/>
      <c r="L23" s="8">
        <v>0</v>
      </c>
      <c r="M23" s="8">
        <v>11</v>
      </c>
      <c r="N23" s="8">
        <v>0</v>
      </c>
      <c r="O23" s="8">
        <v>11</v>
      </c>
      <c r="P23" s="15">
        <f>SUM(L23:O23)</f>
        <v>22</v>
      </c>
    </row>
    <row r="24" spans="1:16">
      <c r="A24" s="7">
        <f>A23+1</f>
        <v>17</v>
      </c>
      <c r="B24" s="8" t="s">
        <v>50</v>
      </c>
      <c r="C24" s="8" t="s">
        <v>36</v>
      </c>
      <c r="D24" s="8">
        <v>1993</v>
      </c>
      <c r="E24" s="8"/>
      <c r="F24" s="8"/>
      <c r="G24" s="8"/>
      <c r="H24" s="8"/>
      <c r="I24" s="8"/>
      <c r="J24" s="8"/>
      <c r="K24" s="8">
        <v>0</v>
      </c>
      <c r="L24" s="8"/>
      <c r="M24" s="8" t="s">
        <v>57</v>
      </c>
      <c r="N24" s="8">
        <v>11</v>
      </c>
      <c r="O24" s="8">
        <v>8</v>
      </c>
      <c r="P24" s="15">
        <f>SUM(K24:O24)</f>
        <v>19</v>
      </c>
    </row>
    <row r="25" spans="1:16">
      <c r="A25" s="122">
        <f>A24+1</f>
        <v>18</v>
      </c>
      <c r="B25" s="8" t="s">
        <v>52</v>
      </c>
      <c r="C25" s="8" t="s">
        <v>53</v>
      </c>
      <c r="D25" s="8" t="s">
        <v>39</v>
      </c>
      <c r="E25" s="8"/>
      <c r="F25" s="8"/>
      <c r="G25" s="8"/>
      <c r="H25" s="8"/>
      <c r="I25" s="8"/>
      <c r="J25" s="8"/>
      <c r="K25" s="8" t="s">
        <v>57</v>
      </c>
      <c r="L25" s="8"/>
      <c r="M25" s="8" t="s">
        <v>57</v>
      </c>
      <c r="N25" s="8">
        <v>13</v>
      </c>
      <c r="O25" s="8">
        <v>0</v>
      </c>
      <c r="P25" s="15">
        <f>SUM(K25:O25)</f>
        <v>13</v>
      </c>
    </row>
    <row r="26" spans="1:16" ht="15.75" thickBot="1">
      <c r="A26" s="123">
        <f>A25+1</f>
        <v>19</v>
      </c>
      <c r="B26" s="16" t="s">
        <v>54</v>
      </c>
      <c r="C26" s="42" t="s">
        <v>55</v>
      </c>
      <c r="D26" s="123" t="s">
        <v>22</v>
      </c>
      <c r="E26" s="43"/>
      <c r="F26" s="16"/>
      <c r="G26" s="16"/>
      <c r="H26" s="124"/>
      <c r="I26" s="43"/>
      <c r="J26" s="124"/>
      <c r="K26" s="16"/>
      <c r="L26" s="43">
        <v>0</v>
      </c>
      <c r="M26" s="16">
        <v>10</v>
      </c>
      <c r="N26" s="43">
        <v>0</v>
      </c>
      <c r="O26" s="16">
        <v>0</v>
      </c>
      <c r="P26" s="42">
        <f>SUM(L26:O26)</f>
        <v>10</v>
      </c>
    </row>
  </sheetData>
  <sortState ref="A5:S25">
    <sortCondition descending="1" ref="P5"/>
  </sortState>
  <mergeCells count="4">
    <mergeCell ref="M3:O3"/>
    <mergeCell ref="M2:O2"/>
    <mergeCell ref="K2:L2"/>
    <mergeCell ref="K3:L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75"/>
  <sheetViews>
    <sheetView topLeftCell="A3" workbookViewId="0">
      <pane xSplit="3" topLeftCell="D1" activePane="topRight" state="frozen"/>
      <selection pane="topRight" activeCell="E21" sqref="E21"/>
    </sheetView>
  </sheetViews>
  <sheetFormatPr baseColWidth="10" defaultRowHeight="15"/>
  <cols>
    <col min="1" max="1" width="5.85546875" customWidth="1"/>
    <col min="2" max="2" width="16.5703125" customWidth="1"/>
    <col min="3" max="3" width="17.7109375" customWidth="1"/>
    <col min="4" max="4" width="13.7109375" customWidth="1"/>
    <col min="5" max="5" width="18.42578125" customWidth="1"/>
    <col min="6" max="6" width="17.85546875" customWidth="1"/>
    <col min="7" max="7" width="17.7109375" customWidth="1"/>
    <col min="9" max="9" width="9.5703125" customWidth="1"/>
    <col min="10" max="10" width="9.140625" customWidth="1"/>
    <col min="11" max="11" width="14.7109375" customWidth="1"/>
    <col min="12" max="13" width="16.5703125" customWidth="1"/>
  </cols>
  <sheetData>
    <row r="1" spans="1:16" ht="15.75" thickBot="1"/>
    <row r="2" spans="1:16">
      <c r="A2" s="1"/>
      <c r="B2" s="2"/>
      <c r="C2" s="2"/>
      <c r="D2" s="2"/>
      <c r="E2" s="2"/>
      <c r="F2" s="2"/>
      <c r="G2" s="2"/>
      <c r="H2" s="2"/>
      <c r="I2" s="2"/>
      <c r="J2" s="2"/>
      <c r="K2" s="80"/>
      <c r="L2" s="80"/>
      <c r="M2" s="77"/>
      <c r="N2" s="78"/>
      <c r="O2" s="79"/>
      <c r="P2" s="3"/>
    </row>
    <row r="3" spans="1:16">
      <c r="A3" s="4"/>
      <c r="B3" s="5"/>
      <c r="C3" s="5"/>
      <c r="D3" s="5"/>
      <c r="E3" s="5"/>
      <c r="F3" s="5"/>
      <c r="G3" s="5"/>
      <c r="H3" s="74" t="s">
        <v>144</v>
      </c>
      <c r="I3" s="75"/>
      <c r="J3" s="76"/>
      <c r="K3" s="81" t="s">
        <v>1</v>
      </c>
      <c r="L3" s="81"/>
      <c r="M3" s="74" t="s">
        <v>2</v>
      </c>
      <c r="N3" s="75"/>
      <c r="O3" s="76"/>
      <c r="P3" s="6"/>
    </row>
    <row r="4" spans="1:16" ht="15.75" thickBot="1">
      <c r="A4" s="11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142</v>
      </c>
      <c r="I4" s="12" t="s">
        <v>143</v>
      </c>
      <c r="J4" s="12" t="s">
        <v>11</v>
      </c>
      <c r="K4" s="12" t="s">
        <v>12</v>
      </c>
      <c r="L4" s="12" t="s">
        <v>13</v>
      </c>
      <c r="M4" s="12" t="s">
        <v>14</v>
      </c>
      <c r="N4" s="12" t="s">
        <v>15</v>
      </c>
      <c r="O4" s="12" t="s">
        <v>16</v>
      </c>
      <c r="P4" s="10" t="s">
        <v>11</v>
      </c>
    </row>
    <row r="5" spans="1:16">
      <c r="A5" s="127" t="s">
        <v>87</v>
      </c>
      <c r="B5" s="46" t="s">
        <v>60</v>
      </c>
      <c r="C5" s="46" t="s">
        <v>61</v>
      </c>
      <c r="D5" s="46">
        <v>1</v>
      </c>
      <c r="E5" s="46" t="s">
        <v>154</v>
      </c>
      <c r="F5" s="128" t="s">
        <v>163</v>
      </c>
      <c r="G5" s="46" t="s">
        <v>19</v>
      </c>
      <c r="H5" s="46"/>
      <c r="I5" s="46"/>
      <c r="J5" s="46"/>
      <c r="K5" s="46">
        <v>30</v>
      </c>
      <c r="L5" s="46"/>
      <c r="M5" s="46"/>
      <c r="N5" s="46"/>
      <c r="O5" s="49"/>
      <c r="P5" s="134"/>
    </row>
    <row r="6" spans="1:16" ht="15.75" thickBot="1">
      <c r="A6" s="129" t="s">
        <v>87</v>
      </c>
      <c r="B6" s="130" t="s">
        <v>40</v>
      </c>
      <c r="C6" s="130" t="s">
        <v>62</v>
      </c>
      <c r="D6" s="130">
        <v>1989</v>
      </c>
      <c r="E6" s="130" t="s">
        <v>169</v>
      </c>
      <c r="F6" s="131" t="s">
        <v>170</v>
      </c>
      <c r="G6" s="130"/>
      <c r="H6" s="130"/>
      <c r="I6" s="130"/>
      <c r="J6" s="130"/>
      <c r="K6" s="130"/>
      <c r="L6" s="130"/>
      <c r="M6" s="14"/>
      <c r="N6" s="14"/>
      <c r="O6" s="132"/>
      <c r="P6" s="133"/>
    </row>
    <row r="7" spans="1:16">
      <c r="A7" s="95" t="s">
        <v>145</v>
      </c>
      <c r="B7" s="119" t="s">
        <v>79</v>
      </c>
      <c r="C7" s="119" t="s">
        <v>80</v>
      </c>
      <c r="D7" s="95">
        <v>1987</v>
      </c>
      <c r="E7" s="121" t="s">
        <v>109</v>
      </c>
      <c r="F7" s="95" t="s">
        <v>176</v>
      </c>
      <c r="G7" s="112"/>
      <c r="H7" s="112"/>
      <c r="I7" s="112"/>
      <c r="J7" s="112">
        <v>49.5</v>
      </c>
      <c r="K7" s="112"/>
      <c r="L7" s="118"/>
      <c r="M7" s="112"/>
      <c r="N7" s="112"/>
      <c r="O7" s="112"/>
      <c r="P7" s="114">
        <v>49.5</v>
      </c>
    </row>
    <row r="8" spans="1:16">
      <c r="A8" s="8">
        <v>2</v>
      </c>
      <c r="B8" s="8" t="s">
        <v>23</v>
      </c>
      <c r="C8" s="8" t="s">
        <v>63</v>
      </c>
      <c r="D8" s="8">
        <v>1996</v>
      </c>
      <c r="E8" s="8" t="s">
        <v>171</v>
      </c>
      <c r="F8" s="8" t="s">
        <v>160</v>
      </c>
      <c r="G8" s="113" t="s">
        <v>19</v>
      </c>
      <c r="H8" s="113"/>
      <c r="I8" s="113"/>
      <c r="J8" s="113">
        <v>49.6</v>
      </c>
      <c r="K8" s="113"/>
      <c r="L8" s="113">
        <v>28</v>
      </c>
      <c r="M8" s="113">
        <v>15</v>
      </c>
      <c r="N8" s="113">
        <v>20</v>
      </c>
      <c r="O8" s="113"/>
      <c r="P8" s="120">
        <f>SUM(J8+L8+M8+N8)</f>
        <v>112.6</v>
      </c>
    </row>
    <row r="9" spans="1:16">
      <c r="A9" s="7">
        <f>A8+1</f>
        <v>3</v>
      </c>
      <c r="B9" s="8" t="s">
        <v>64</v>
      </c>
      <c r="C9" s="8" t="s">
        <v>65</v>
      </c>
      <c r="D9" s="8">
        <v>1995</v>
      </c>
      <c r="E9" s="8" t="s">
        <v>157</v>
      </c>
      <c r="F9" s="8" t="s">
        <v>166</v>
      </c>
      <c r="G9" s="8"/>
      <c r="H9" s="8"/>
      <c r="I9" s="8"/>
      <c r="J9" s="8">
        <v>47.5</v>
      </c>
      <c r="K9" s="8"/>
      <c r="L9" s="8">
        <v>25</v>
      </c>
      <c r="M9" s="8">
        <v>17</v>
      </c>
      <c r="N9" s="8">
        <v>17</v>
      </c>
      <c r="O9" s="8">
        <v>17</v>
      </c>
      <c r="P9" s="15">
        <f>J9+L9+M9+N9</f>
        <v>106.5</v>
      </c>
    </row>
    <row r="10" spans="1:16">
      <c r="A10" s="7">
        <f>A9+1</f>
        <v>4</v>
      </c>
      <c r="B10" s="8" t="s">
        <v>66</v>
      </c>
      <c r="C10" s="8" t="s">
        <v>67</v>
      </c>
      <c r="D10" s="8">
        <v>1996</v>
      </c>
      <c r="E10" s="8" t="s">
        <v>171</v>
      </c>
      <c r="F10" s="8" t="s">
        <v>160</v>
      </c>
      <c r="G10" s="8"/>
      <c r="H10" s="8"/>
      <c r="I10" s="8"/>
      <c r="J10" s="8">
        <v>46.6</v>
      </c>
      <c r="K10" s="8"/>
      <c r="L10" s="8">
        <v>26</v>
      </c>
      <c r="M10" s="8">
        <v>12</v>
      </c>
      <c r="N10" s="8">
        <v>0</v>
      </c>
      <c r="O10" s="8">
        <v>16</v>
      </c>
      <c r="P10" s="15">
        <f>O10+M10+L10+J10</f>
        <v>100.6</v>
      </c>
    </row>
    <row r="11" spans="1:16">
      <c r="A11" s="7">
        <f>A10+1</f>
        <v>5</v>
      </c>
      <c r="B11" s="8" t="s">
        <v>69</v>
      </c>
      <c r="C11" s="8" t="s">
        <v>70</v>
      </c>
      <c r="D11" s="8">
        <v>1996</v>
      </c>
      <c r="E11" s="8" t="s">
        <v>109</v>
      </c>
      <c r="F11" s="8" t="s">
        <v>176</v>
      </c>
      <c r="G11" s="8"/>
      <c r="H11" s="8"/>
      <c r="I11" s="8"/>
      <c r="J11" s="8">
        <v>50.5</v>
      </c>
      <c r="K11" s="8"/>
      <c r="L11" s="8">
        <v>24</v>
      </c>
      <c r="M11" s="8">
        <v>19</v>
      </c>
      <c r="N11" s="8" t="s">
        <v>167</v>
      </c>
      <c r="O11" s="8">
        <v>0</v>
      </c>
      <c r="P11" s="15">
        <f>J11+L11+M11</f>
        <v>93.5</v>
      </c>
    </row>
    <row r="12" spans="1:16">
      <c r="A12" s="7">
        <f>A11+1</f>
        <v>6</v>
      </c>
      <c r="B12" s="8" t="s">
        <v>54</v>
      </c>
      <c r="C12" s="8" t="s">
        <v>68</v>
      </c>
      <c r="D12" s="8">
        <v>1997</v>
      </c>
      <c r="E12" s="8" t="s">
        <v>172</v>
      </c>
      <c r="F12" s="8" t="s">
        <v>177</v>
      </c>
      <c r="G12" s="8"/>
      <c r="H12" s="8"/>
      <c r="I12" s="8"/>
      <c r="J12" s="8">
        <v>47.1</v>
      </c>
      <c r="K12" s="8"/>
      <c r="L12" s="8">
        <v>21</v>
      </c>
      <c r="M12" s="8">
        <v>11</v>
      </c>
      <c r="N12" s="8">
        <v>0</v>
      </c>
      <c r="O12" s="8">
        <v>13</v>
      </c>
      <c r="P12" s="15">
        <f>O12+J12+L12+M12</f>
        <v>92.1</v>
      </c>
    </row>
    <row r="13" spans="1:16">
      <c r="A13" s="7">
        <f>A12+1</f>
        <v>7</v>
      </c>
      <c r="B13" s="8" t="s">
        <v>71</v>
      </c>
      <c r="C13" s="8" t="s">
        <v>72</v>
      </c>
      <c r="D13" s="8">
        <v>1992</v>
      </c>
      <c r="E13" s="8" t="s">
        <v>157</v>
      </c>
      <c r="F13" s="8" t="s">
        <v>166</v>
      </c>
      <c r="G13" s="8"/>
      <c r="H13" s="8"/>
      <c r="I13" s="8"/>
      <c r="J13" s="8">
        <v>48</v>
      </c>
      <c r="K13" s="8"/>
      <c r="L13" s="8"/>
      <c r="M13" s="8">
        <v>20</v>
      </c>
      <c r="N13" s="8">
        <v>18</v>
      </c>
      <c r="O13" s="8">
        <v>20</v>
      </c>
      <c r="P13" s="15">
        <f>40+J13</f>
        <v>88</v>
      </c>
    </row>
    <row r="14" spans="1:16">
      <c r="A14" s="7">
        <f>A13+1</f>
        <v>8</v>
      </c>
      <c r="B14" s="8" t="s">
        <v>73</v>
      </c>
      <c r="C14" s="8" t="s">
        <v>74</v>
      </c>
      <c r="D14" s="8">
        <v>1991</v>
      </c>
      <c r="E14" s="8" t="s">
        <v>157</v>
      </c>
      <c r="F14" s="8" t="s">
        <v>166</v>
      </c>
      <c r="G14" s="8"/>
      <c r="H14" s="8"/>
      <c r="I14" s="8"/>
      <c r="J14" s="8">
        <v>47.4</v>
      </c>
      <c r="K14" s="8"/>
      <c r="L14" s="8"/>
      <c r="M14" s="8">
        <v>18</v>
      </c>
      <c r="N14" s="8">
        <v>19</v>
      </c>
      <c r="O14" s="8">
        <v>18</v>
      </c>
      <c r="P14" s="15">
        <f>J14+37</f>
        <v>84.4</v>
      </c>
    </row>
    <row r="15" spans="1:16">
      <c r="A15" s="7">
        <f>A14+1</f>
        <v>9</v>
      </c>
      <c r="B15" s="8" t="s">
        <v>75</v>
      </c>
      <c r="C15" s="8" t="s">
        <v>76</v>
      </c>
      <c r="D15" s="8">
        <v>1988</v>
      </c>
      <c r="E15" s="8" t="s">
        <v>173</v>
      </c>
      <c r="F15" s="8" t="s">
        <v>178</v>
      </c>
      <c r="G15" s="8"/>
      <c r="H15" s="8"/>
      <c r="I15" s="8"/>
      <c r="J15" s="8">
        <v>46.6</v>
      </c>
      <c r="K15" s="8"/>
      <c r="L15" s="8"/>
      <c r="M15" s="8"/>
      <c r="N15" s="8">
        <v>16</v>
      </c>
      <c r="O15" s="8"/>
      <c r="P15" s="15">
        <f>SUM(L15:O15)+J15</f>
        <v>62.6</v>
      </c>
    </row>
    <row r="16" spans="1:16">
      <c r="A16" s="7">
        <f>A15+1</f>
        <v>10</v>
      </c>
      <c r="B16" s="8" t="s">
        <v>85</v>
      </c>
      <c r="C16" s="8" t="s">
        <v>86</v>
      </c>
      <c r="D16" s="8">
        <v>1989</v>
      </c>
      <c r="E16" s="8" t="s">
        <v>109</v>
      </c>
      <c r="F16" s="8" t="s">
        <v>176</v>
      </c>
      <c r="G16" s="115"/>
      <c r="H16" s="8"/>
      <c r="I16" s="8"/>
      <c r="J16" s="8">
        <v>42.3</v>
      </c>
      <c r="K16" s="8"/>
      <c r="L16" s="115"/>
      <c r="M16" s="116">
        <v>16</v>
      </c>
      <c r="N16" s="116">
        <v>0</v>
      </c>
      <c r="O16" s="116">
        <v>0</v>
      </c>
      <c r="P16" s="15">
        <f>SUM(L16:O16)+J16</f>
        <v>58.3</v>
      </c>
    </row>
    <row r="17" spans="1:16">
      <c r="A17" s="7">
        <v>11</v>
      </c>
      <c r="B17" s="8" t="s">
        <v>150</v>
      </c>
      <c r="C17" s="8" t="s">
        <v>151</v>
      </c>
      <c r="D17" s="8">
        <v>1997</v>
      </c>
      <c r="E17" s="8" t="s">
        <v>174</v>
      </c>
      <c r="F17" s="8" t="s">
        <v>175</v>
      </c>
      <c r="G17" s="115"/>
      <c r="H17" s="8"/>
      <c r="I17" s="8"/>
      <c r="J17" s="8">
        <v>46.6</v>
      </c>
      <c r="K17" s="8"/>
      <c r="L17" s="115"/>
      <c r="M17" s="116"/>
      <c r="N17" s="116"/>
      <c r="O17" s="116"/>
      <c r="P17" s="15">
        <f>SUM(J17:O17)</f>
        <v>46.6</v>
      </c>
    </row>
    <row r="18" spans="1:16">
      <c r="A18" s="7">
        <v>12</v>
      </c>
      <c r="B18" s="8" t="s">
        <v>146</v>
      </c>
      <c r="C18" s="8" t="s">
        <v>147</v>
      </c>
      <c r="D18" s="8">
        <v>1989</v>
      </c>
      <c r="E18" s="8" t="s">
        <v>109</v>
      </c>
      <c r="F18" s="8" t="s">
        <v>176</v>
      </c>
      <c r="G18" s="115"/>
      <c r="H18" s="8"/>
      <c r="I18" s="8"/>
      <c r="J18" s="8">
        <v>44.5</v>
      </c>
      <c r="K18" s="8"/>
      <c r="L18" s="115"/>
      <c r="M18" s="116"/>
      <c r="N18" s="116"/>
      <c r="O18" s="116"/>
      <c r="P18" s="15">
        <f>SUM(J18:O18)</f>
        <v>44.5</v>
      </c>
    </row>
    <row r="19" spans="1:16">
      <c r="A19" s="7">
        <v>13</v>
      </c>
      <c r="B19" s="8" t="s">
        <v>179</v>
      </c>
      <c r="C19" s="8" t="s">
        <v>180</v>
      </c>
      <c r="D19" s="8">
        <v>1992</v>
      </c>
      <c r="E19" s="8" t="s">
        <v>109</v>
      </c>
      <c r="F19" s="8" t="s">
        <v>176</v>
      </c>
      <c r="G19" s="115"/>
      <c r="H19" s="8"/>
      <c r="I19" s="8"/>
      <c r="J19" s="8">
        <v>44.3</v>
      </c>
      <c r="K19" s="8"/>
      <c r="L19" s="115"/>
      <c r="M19" s="116"/>
      <c r="N19" s="116"/>
      <c r="O19" s="116"/>
      <c r="P19" s="15">
        <f>SUM(J19:O19)</f>
        <v>44.3</v>
      </c>
    </row>
    <row r="20" spans="1:16">
      <c r="A20" s="7">
        <v>14</v>
      </c>
      <c r="B20" s="8" t="s">
        <v>148</v>
      </c>
      <c r="C20" s="8" t="s">
        <v>149</v>
      </c>
      <c r="D20" s="8">
        <v>1996</v>
      </c>
      <c r="E20" s="8" t="s">
        <v>171</v>
      </c>
      <c r="F20" s="8" t="s">
        <v>160</v>
      </c>
      <c r="G20" s="115"/>
      <c r="H20" s="8"/>
      <c r="I20" s="8"/>
      <c r="J20" s="8">
        <v>43.1</v>
      </c>
      <c r="K20" s="8"/>
      <c r="L20" s="115"/>
      <c r="M20" s="116"/>
      <c r="N20" s="116"/>
      <c r="O20" s="116"/>
      <c r="P20" s="15">
        <f>SUM(J20:O20)</f>
        <v>43.1</v>
      </c>
    </row>
    <row r="21" spans="1:16">
      <c r="A21" s="7">
        <v>15</v>
      </c>
      <c r="B21" s="8" t="s">
        <v>81</v>
      </c>
      <c r="C21" s="8" t="s">
        <v>82</v>
      </c>
      <c r="D21" s="8" t="s">
        <v>47</v>
      </c>
      <c r="E21" s="8"/>
      <c r="F21" s="8"/>
      <c r="G21" s="8"/>
      <c r="H21" s="8"/>
      <c r="I21" s="8"/>
      <c r="J21" s="8"/>
      <c r="K21" s="8"/>
      <c r="L21" s="8"/>
      <c r="M21" s="8">
        <v>14</v>
      </c>
      <c r="N21" s="8">
        <v>0</v>
      </c>
      <c r="O21" s="8">
        <v>0</v>
      </c>
      <c r="P21" s="15">
        <f>SUM(L21:O21)</f>
        <v>14</v>
      </c>
    </row>
    <row r="22" spans="1:16">
      <c r="A22" s="7">
        <v>16</v>
      </c>
      <c r="B22" s="8" t="s">
        <v>83</v>
      </c>
      <c r="C22" s="8" t="s">
        <v>84</v>
      </c>
      <c r="D22" s="8" t="s">
        <v>29</v>
      </c>
      <c r="E22" s="8"/>
      <c r="F22" s="8"/>
      <c r="G22" s="8"/>
      <c r="H22" s="8"/>
      <c r="I22" s="8"/>
      <c r="J22" s="8"/>
      <c r="K22" s="8"/>
      <c r="L22" s="8"/>
      <c r="M22" s="8">
        <v>13</v>
      </c>
      <c r="N22" s="8">
        <v>0</v>
      </c>
      <c r="O22" s="8" t="s">
        <v>57</v>
      </c>
      <c r="P22" s="15">
        <f>SUM(L22:O22)</f>
        <v>13</v>
      </c>
    </row>
    <row r="23" spans="1:16" ht="15.75" thickBot="1">
      <c r="A23" s="7">
        <f>A22+1</f>
        <v>17</v>
      </c>
      <c r="B23" s="16" t="s">
        <v>77</v>
      </c>
      <c r="C23" s="16" t="s">
        <v>78</v>
      </c>
      <c r="D23" s="16" t="s">
        <v>39</v>
      </c>
      <c r="E23" s="16"/>
      <c r="F23" s="16"/>
      <c r="G23" s="117"/>
      <c r="H23" s="8"/>
      <c r="I23" s="8"/>
      <c r="J23" s="8"/>
      <c r="K23" s="8"/>
      <c r="L23" s="16"/>
      <c r="M23" s="16"/>
      <c r="N23" s="117" t="s">
        <v>57</v>
      </c>
      <c r="O23" s="16">
        <v>7</v>
      </c>
      <c r="P23" s="15">
        <f>SUM(L23:O23)</f>
        <v>7</v>
      </c>
    </row>
    <row r="24" spans="1:16">
      <c r="D24" s="13"/>
    </row>
    <row r="25" spans="1:16">
      <c r="D25" s="13"/>
    </row>
    <row r="26" spans="1:16">
      <c r="D26" s="13"/>
    </row>
    <row r="27" spans="1:16">
      <c r="D27" s="13"/>
    </row>
    <row r="28" spans="1:16">
      <c r="D28" s="13"/>
    </row>
    <row r="29" spans="1:16">
      <c r="D29" s="13"/>
    </row>
    <row r="30" spans="1:16">
      <c r="D30" s="13"/>
    </row>
    <row r="31" spans="1:16">
      <c r="D31" s="13"/>
    </row>
    <row r="32" spans="1:16">
      <c r="D32" s="13"/>
    </row>
    <row r="33" spans="4:4">
      <c r="D33" s="13"/>
    </row>
    <row r="34" spans="4:4">
      <c r="D34" s="13"/>
    </row>
    <row r="35" spans="4:4">
      <c r="D35" s="13"/>
    </row>
    <row r="36" spans="4:4">
      <c r="D36" s="13"/>
    </row>
    <row r="37" spans="4:4">
      <c r="D37" s="13"/>
    </row>
    <row r="38" spans="4:4">
      <c r="D38" s="13"/>
    </row>
    <row r="39" spans="4:4">
      <c r="D39" s="13"/>
    </row>
    <row r="40" spans="4:4">
      <c r="D40" s="13"/>
    </row>
    <row r="41" spans="4:4">
      <c r="D41" s="13"/>
    </row>
    <row r="42" spans="4:4">
      <c r="D42" s="13"/>
    </row>
    <row r="43" spans="4:4">
      <c r="D43" s="13"/>
    </row>
    <row r="44" spans="4:4">
      <c r="D44" s="13"/>
    </row>
    <row r="45" spans="4:4">
      <c r="D45" s="13"/>
    </row>
    <row r="46" spans="4:4">
      <c r="D46" s="13"/>
    </row>
    <row r="47" spans="4:4">
      <c r="D47" s="13"/>
    </row>
    <row r="48" spans="4:4">
      <c r="D48" s="13"/>
    </row>
    <row r="49" spans="4:4">
      <c r="D49" s="13"/>
    </row>
    <row r="50" spans="4:4">
      <c r="D50" s="13"/>
    </row>
    <row r="51" spans="4:4">
      <c r="D51" s="13"/>
    </row>
    <row r="52" spans="4:4">
      <c r="D52" s="13"/>
    </row>
    <row r="53" spans="4:4">
      <c r="D53" s="13"/>
    </row>
    <row r="54" spans="4:4">
      <c r="D54" s="13"/>
    </row>
    <row r="55" spans="4:4">
      <c r="D55" s="13"/>
    </row>
    <row r="56" spans="4:4">
      <c r="D56" s="13"/>
    </row>
    <row r="57" spans="4:4">
      <c r="D57" s="13"/>
    </row>
    <row r="58" spans="4:4">
      <c r="D58" s="13"/>
    </row>
    <row r="59" spans="4:4">
      <c r="D59" s="13"/>
    </row>
    <row r="60" spans="4:4">
      <c r="D60" s="13"/>
    </row>
    <row r="61" spans="4:4">
      <c r="D61" s="13"/>
    </row>
    <row r="62" spans="4:4">
      <c r="D62" s="13"/>
    </row>
    <row r="63" spans="4:4">
      <c r="D63" s="13"/>
    </row>
    <row r="64" spans="4:4">
      <c r="D64" s="13"/>
    </row>
    <row r="65" spans="4:4">
      <c r="D65" s="13"/>
    </row>
    <row r="66" spans="4:4">
      <c r="D66" s="13"/>
    </row>
    <row r="67" spans="4:4">
      <c r="D67" s="13"/>
    </row>
    <row r="68" spans="4:4">
      <c r="D68" s="13"/>
    </row>
    <row r="69" spans="4:4">
      <c r="D69" s="13"/>
    </row>
    <row r="70" spans="4:4">
      <c r="D70" s="13"/>
    </row>
    <row r="71" spans="4:4">
      <c r="D71" s="13"/>
    </row>
    <row r="72" spans="4:4">
      <c r="D72" s="13"/>
    </row>
    <row r="73" spans="4:4">
      <c r="D73" s="13"/>
    </row>
    <row r="74" spans="4:4">
      <c r="D74" s="13"/>
    </row>
    <row r="75" spans="4:4">
      <c r="D75" s="13"/>
    </row>
    <row r="76" spans="4:4">
      <c r="D76" s="13"/>
    </row>
    <row r="77" spans="4:4">
      <c r="D77" s="13"/>
    </row>
    <row r="78" spans="4:4">
      <c r="D78" s="13"/>
    </row>
    <row r="79" spans="4:4">
      <c r="D79" s="13"/>
    </row>
    <row r="80" spans="4:4">
      <c r="D80" s="13"/>
    </row>
    <row r="81" spans="4:4">
      <c r="D81" s="13"/>
    </row>
    <row r="82" spans="4:4">
      <c r="D82" s="13"/>
    </row>
    <row r="83" spans="4:4">
      <c r="D83" s="13"/>
    </row>
    <row r="84" spans="4:4">
      <c r="D84" s="13"/>
    </row>
    <row r="85" spans="4:4">
      <c r="D85" s="13"/>
    </row>
    <row r="86" spans="4:4">
      <c r="D86" s="13"/>
    </row>
    <row r="87" spans="4:4">
      <c r="D87" s="13"/>
    </row>
    <row r="88" spans="4:4">
      <c r="D88" s="13"/>
    </row>
    <row r="89" spans="4:4">
      <c r="D89" s="13"/>
    </row>
    <row r="90" spans="4:4">
      <c r="D90" s="13"/>
    </row>
    <row r="91" spans="4:4">
      <c r="D91" s="13"/>
    </row>
    <row r="92" spans="4:4">
      <c r="D92" s="13"/>
    </row>
    <row r="93" spans="4:4">
      <c r="D93" s="13"/>
    </row>
    <row r="94" spans="4:4">
      <c r="D94" s="13"/>
    </row>
    <row r="95" spans="4:4">
      <c r="D95" s="13"/>
    </row>
    <row r="96" spans="4:4">
      <c r="D96" s="13"/>
    </row>
    <row r="97" spans="4:4">
      <c r="D97" s="13"/>
    </row>
    <row r="98" spans="4:4">
      <c r="D98" s="13"/>
    </row>
    <row r="99" spans="4:4">
      <c r="D99" s="13"/>
    </row>
    <row r="100" spans="4:4">
      <c r="D100" s="13"/>
    </row>
    <row r="101" spans="4:4">
      <c r="D101" s="13"/>
    </row>
    <row r="102" spans="4:4">
      <c r="D102" s="13"/>
    </row>
    <row r="103" spans="4:4">
      <c r="D103" s="13"/>
    </row>
    <row r="104" spans="4:4">
      <c r="D104" s="13"/>
    </row>
    <row r="105" spans="4:4">
      <c r="D105" s="13"/>
    </row>
    <row r="106" spans="4:4">
      <c r="D106" s="13"/>
    </row>
    <row r="107" spans="4:4">
      <c r="D107" s="13"/>
    </row>
    <row r="108" spans="4:4">
      <c r="D108" s="13"/>
    </row>
    <row r="109" spans="4:4">
      <c r="D109" s="13"/>
    </row>
    <row r="110" spans="4:4">
      <c r="D110" s="13"/>
    </row>
    <row r="111" spans="4:4">
      <c r="D111" s="13"/>
    </row>
    <row r="112" spans="4:4">
      <c r="D112" s="13"/>
    </row>
    <row r="113" spans="4:4">
      <c r="D113" s="13"/>
    </row>
    <row r="114" spans="4:4">
      <c r="D114" s="13"/>
    </row>
    <row r="115" spans="4:4">
      <c r="D115" s="13"/>
    </row>
    <row r="116" spans="4:4">
      <c r="D116" s="13"/>
    </row>
    <row r="117" spans="4:4">
      <c r="D117" s="13"/>
    </row>
    <row r="118" spans="4:4">
      <c r="D118" s="13"/>
    </row>
    <row r="119" spans="4:4">
      <c r="D119" s="13"/>
    </row>
    <row r="120" spans="4:4">
      <c r="D120" s="13"/>
    </row>
    <row r="121" spans="4:4">
      <c r="D121" s="13"/>
    </row>
    <row r="122" spans="4:4">
      <c r="D122" s="13"/>
    </row>
    <row r="123" spans="4:4">
      <c r="D123" s="13"/>
    </row>
    <row r="124" spans="4:4">
      <c r="D124" s="13"/>
    </row>
    <row r="125" spans="4:4">
      <c r="D125" s="13"/>
    </row>
    <row r="126" spans="4:4">
      <c r="D126" s="13"/>
    </row>
    <row r="127" spans="4:4">
      <c r="D127" s="13"/>
    </row>
    <row r="128" spans="4:4">
      <c r="D128" s="13"/>
    </row>
    <row r="129" spans="4:4">
      <c r="D129" s="13"/>
    </row>
    <row r="130" spans="4:4">
      <c r="D130" s="13"/>
    </row>
    <row r="131" spans="4:4">
      <c r="D131" s="13"/>
    </row>
    <row r="132" spans="4:4">
      <c r="D132" s="13"/>
    </row>
    <row r="133" spans="4:4">
      <c r="D133" s="13"/>
    </row>
    <row r="134" spans="4:4">
      <c r="D134" s="13"/>
    </row>
    <row r="135" spans="4:4">
      <c r="D135" s="13"/>
    </row>
    <row r="136" spans="4:4">
      <c r="D136" s="13"/>
    </row>
    <row r="137" spans="4:4">
      <c r="D137" s="13"/>
    </row>
    <row r="138" spans="4:4">
      <c r="D138" s="13"/>
    </row>
    <row r="139" spans="4:4">
      <c r="D139" s="13"/>
    </row>
    <row r="140" spans="4:4">
      <c r="D140" s="13"/>
    </row>
    <row r="141" spans="4:4">
      <c r="D141" s="13"/>
    </row>
    <row r="142" spans="4:4">
      <c r="D142" s="13"/>
    </row>
    <row r="143" spans="4:4">
      <c r="D143" s="13"/>
    </row>
    <row r="144" spans="4:4">
      <c r="D144" s="13"/>
    </row>
    <row r="145" spans="4:4">
      <c r="D145" s="13"/>
    </row>
    <row r="146" spans="4:4">
      <c r="D146" s="13"/>
    </row>
    <row r="147" spans="4:4">
      <c r="D147" s="13"/>
    </row>
    <row r="148" spans="4:4">
      <c r="D148" s="13"/>
    </row>
    <row r="149" spans="4:4">
      <c r="D149" s="13"/>
    </row>
    <row r="150" spans="4:4">
      <c r="D150" s="13"/>
    </row>
    <row r="151" spans="4:4">
      <c r="D151" s="13"/>
    </row>
    <row r="152" spans="4:4">
      <c r="D152" s="13"/>
    </row>
    <row r="153" spans="4:4">
      <c r="D153" s="13"/>
    </row>
    <row r="154" spans="4:4">
      <c r="D154" s="13"/>
    </row>
    <row r="155" spans="4:4">
      <c r="D155" s="13"/>
    </row>
    <row r="156" spans="4:4">
      <c r="D156" s="13"/>
    </row>
    <row r="157" spans="4:4">
      <c r="D157" s="13"/>
    </row>
    <row r="158" spans="4:4">
      <c r="D158" s="13"/>
    </row>
    <row r="159" spans="4:4">
      <c r="D159" s="13"/>
    </row>
    <row r="160" spans="4:4">
      <c r="D160" s="13"/>
    </row>
    <row r="161" spans="4:4">
      <c r="D161" s="13"/>
    </row>
    <row r="162" spans="4:4">
      <c r="D162" s="13"/>
    </row>
    <row r="163" spans="4:4">
      <c r="D163" s="13"/>
    </row>
    <row r="164" spans="4:4">
      <c r="D164" s="13"/>
    </row>
    <row r="165" spans="4:4">
      <c r="D165" s="13"/>
    </row>
    <row r="166" spans="4:4">
      <c r="D166" s="13"/>
    </row>
    <row r="167" spans="4:4">
      <c r="D167" s="13"/>
    </row>
    <row r="168" spans="4:4">
      <c r="D168" s="13"/>
    </row>
    <row r="169" spans="4:4">
      <c r="D169" s="13"/>
    </row>
    <row r="170" spans="4:4">
      <c r="D170" s="13"/>
    </row>
    <row r="171" spans="4:4">
      <c r="D171" s="13"/>
    </row>
    <row r="172" spans="4:4">
      <c r="D172" s="13"/>
    </row>
    <row r="173" spans="4:4">
      <c r="D173" s="13"/>
    </row>
    <row r="174" spans="4:4">
      <c r="D174" s="13"/>
    </row>
    <row r="175" spans="4:4">
      <c r="D175" s="13"/>
    </row>
  </sheetData>
  <sortState ref="A8:P20">
    <sortCondition descending="1" ref="P8"/>
  </sortState>
  <mergeCells count="5">
    <mergeCell ref="H3:J3"/>
    <mergeCell ref="K3:L3"/>
    <mergeCell ref="M3:O3"/>
    <mergeCell ref="M2:O2"/>
    <mergeCell ref="K2:L2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activeCell="Q14" sqref="Q14:S16"/>
    </sheetView>
  </sheetViews>
  <sheetFormatPr baseColWidth="10" defaultColWidth="9.140625" defaultRowHeight="15"/>
  <cols>
    <col min="1" max="1" width="30.7109375" customWidth="1"/>
    <col min="2" max="4" width="9.140625" style="17"/>
    <col min="5" max="5" width="13.7109375" style="17" customWidth="1"/>
    <col min="6" max="8" width="9.140625" style="17"/>
    <col min="9" max="9" width="13" style="17" customWidth="1"/>
    <col min="10" max="12" width="9.140625" style="17"/>
    <col min="13" max="13" width="14" style="17" customWidth="1"/>
    <col min="14" max="16" width="9.140625" style="17"/>
    <col min="17" max="17" width="13" style="17" customWidth="1"/>
    <col min="18" max="18" width="9.140625" style="17"/>
  </cols>
  <sheetData>
    <row r="1" spans="1:20" ht="15.75" thickBot="1">
      <c r="A1" s="21"/>
      <c r="B1" s="22"/>
      <c r="C1" s="22"/>
      <c r="D1" s="82" t="s">
        <v>103</v>
      </c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</row>
    <row r="2" spans="1:20" ht="15.75" thickBot="1">
      <c r="A2" s="21"/>
      <c r="B2" s="22"/>
      <c r="C2" s="22"/>
      <c r="D2" s="83" t="s">
        <v>88</v>
      </c>
      <c r="E2" s="83"/>
      <c r="F2" s="83"/>
      <c r="G2" s="83"/>
      <c r="H2" s="83"/>
      <c r="I2" s="83"/>
      <c r="J2" s="83"/>
      <c r="K2" s="83"/>
      <c r="L2" s="84" t="s">
        <v>89</v>
      </c>
      <c r="M2" s="84"/>
      <c r="N2" s="84"/>
      <c r="O2" s="84"/>
      <c r="P2" s="84"/>
      <c r="Q2" s="84"/>
      <c r="R2" s="84"/>
      <c r="S2" s="84"/>
    </row>
    <row r="3" spans="1:20" ht="15.75" thickBot="1">
      <c r="A3" s="21" t="s">
        <v>90</v>
      </c>
      <c r="B3" s="22"/>
      <c r="C3" s="22"/>
      <c r="D3" s="23" t="s">
        <v>91</v>
      </c>
      <c r="E3" s="23" t="s">
        <v>107</v>
      </c>
      <c r="F3" s="23" t="s">
        <v>92</v>
      </c>
      <c r="G3" s="23" t="s">
        <v>93</v>
      </c>
      <c r="H3" s="23" t="s">
        <v>94</v>
      </c>
      <c r="I3" s="23" t="s">
        <v>107</v>
      </c>
      <c r="J3" s="23" t="s">
        <v>92</v>
      </c>
      <c r="K3" s="23" t="s">
        <v>93</v>
      </c>
      <c r="L3" s="23" t="s">
        <v>95</v>
      </c>
      <c r="M3" s="23" t="s">
        <v>107</v>
      </c>
      <c r="N3" s="23" t="s">
        <v>92</v>
      </c>
      <c r="O3" s="23" t="s">
        <v>93</v>
      </c>
      <c r="P3" s="23" t="s">
        <v>96</v>
      </c>
      <c r="Q3" s="23" t="s">
        <v>107</v>
      </c>
      <c r="R3" s="23" t="s">
        <v>92</v>
      </c>
      <c r="S3" s="23" t="s">
        <v>93</v>
      </c>
    </row>
    <row r="4" spans="1:20" ht="15.75" thickBot="1">
      <c r="A4" s="21" t="s">
        <v>97</v>
      </c>
      <c r="B4" s="85" t="s">
        <v>100</v>
      </c>
      <c r="C4" s="28" t="s">
        <v>106</v>
      </c>
      <c r="D4" s="30">
        <v>3.4375E-3</v>
      </c>
      <c r="E4" s="30"/>
      <c r="F4" s="31">
        <f>E4/D4*100</f>
        <v>0</v>
      </c>
      <c r="G4" s="32"/>
      <c r="H4" s="30">
        <v>7.0717592592592594E-3</v>
      </c>
      <c r="I4" s="30"/>
      <c r="J4" s="31"/>
      <c r="K4" s="32"/>
      <c r="L4" s="30">
        <v>7.0486111111111105E-3</v>
      </c>
      <c r="M4" s="30"/>
      <c r="N4" s="31"/>
      <c r="O4" s="32"/>
      <c r="P4" s="30">
        <v>1.224537037037037E-2</v>
      </c>
      <c r="Q4" s="30"/>
      <c r="R4" s="31"/>
      <c r="S4" s="32"/>
      <c r="T4" s="18"/>
    </row>
    <row r="5" spans="1:20" ht="15.75" thickBot="1">
      <c r="A5" s="21"/>
      <c r="B5" s="85"/>
      <c r="C5" s="28" t="s">
        <v>105</v>
      </c>
      <c r="D5" s="30">
        <v>3.4027777777777784E-3</v>
      </c>
      <c r="E5" s="30"/>
      <c r="F5" s="31"/>
      <c r="G5" s="32"/>
      <c r="H5" s="33">
        <v>7.0010416666666667E-3</v>
      </c>
      <c r="I5" s="47"/>
      <c r="J5" s="31"/>
      <c r="K5" s="32"/>
      <c r="L5" s="30"/>
      <c r="M5" s="30"/>
      <c r="N5" s="31"/>
      <c r="O5" s="32"/>
      <c r="P5" s="30">
        <v>1.224537037037037E-2</v>
      </c>
      <c r="Q5" s="30"/>
      <c r="R5" s="31"/>
      <c r="S5" s="32"/>
      <c r="T5" s="18"/>
    </row>
    <row r="6" spans="1:20" ht="15.75" thickBot="1">
      <c r="A6" s="21" t="s">
        <v>98</v>
      </c>
      <c r="B6" s="86" t="s">
        <v>101</v>
      </c>
      <c r="C6" s="28" t="s">
        <v>106</v>
      </c>
      <c r="D6" s="30">
        <v>3.3680555555555551E-3</v>
      </c>
      <c r="E6" s="30"/>
      <c r="F6" s="31"/>
      <c r="G6" s="32"/>
      <c r="H6" s="30">
        <v>6.9328703703703696E-3</v>
      </c>
      <c r="I6" s="30"/>
      <c r="J6" s="31"/>
      <c r="K6" s="32"/>
      <c r="L6" s="30">
        <v>6.9212962962962969E-3</v>
      </c>
      <c r="M6" s="30"/>
      <c r="N6" s="31"/>
      <c r="O6" s="32"/>
      <c r="P6" s="30">
        <v>1.2025462962962962E-2</v>
      </c>
      <c r="Q6" s="30"/>
      <c r="R6" s="31"/>
      <c r="S6" s="32"/>
    </row>
    <row r="7" spans="1:20" ht="15.75" thickBot="1">
      <c r="A7" s="21"/>
      <c r="B7" s="86"/>
      <c r="C7" s="28" t="s">
        <v>105</v>
      </c>
      <c r="D7" s="30">
        <v>3.3344907407407407E-3</v>
      </c>
      <c r="E7" s="30"/>
      <c r="F7" s="31"/>
      <c r="G7" s="32"/>
      <c r="H7" s="30">
        <v>6.8634259259259256E-3</v>
      </c>
      <c r="I7" s="30"/>
      <c r="J7" s="31"/>
      <c r="K7" s="32"/>
      <c r="L7" s="30"/>
      <c r="M7" s="30"/>
      <c r="N7" s="31"/>
      <c r="O7" s="32"/>
      <c r="P7" s="30"/>
      <c r="Q7" s="30"/>
      <c r="R7" s="31"/>
      <c r="S7" s="32"/>
    </row>
    <row r="8" spans="1:20" ht="15.75" thickBot="1">
      <c r="A8" s="21" t="s">
        <v>99</v>
      </c>
      <c r="B8" s="86" t="s">
        <v>39</v>
      </c>
      <c r="C8" s="28" t="s">
        <v>106</v>
      </c>
      <c r="D8" s="30">
        <v>3.3680555555555551E-3</v>
      </c>
      <c r="E8" s="30"/>
      <c r="F8" s="31"/>
      <c r="G8" s="32"/>
      <c r="H8" s="30">
        <v>6.9328703703703696E-3</v>
      </c>
      <c r="I8" s="30"/>
      <c r="J8" s="31"/>
      <c r="K8" s="32"/>
      <c r="L8" s="30">
        <v>6.7939814814814816E-3</v>
      </c>
      <c r="M8" s="30"/>
      <c r="N8" s="31"/>
      <c r="O8" s="32"/>
      <c r="P8" s="30">
        <v>1.1793981481481482E-2</v>
      </c>
      <c r="Q8" s="30"/>
      <c r="R8" s="31"/>
      <c r="S8" s="32"/>
    </row>
    <row r="9" spans="1:20" ht="15.75" thickBot="1">
      <c r="A9" s="24"/>
      <c r="B9" s="87"/>
      <c r="C9" s="28" t="s">
        <v>105</v>
      </c>
      <c r="D9" s="34">
        <v>3.3344907407407407E-3</v>
      </c>
      <c r="E9" s="25"/>
      <c r="F9" s="25"/>
      <c r="G9" s="25"/>
      <c r="H9" s="34">
        <v>6.8634259259259256E-3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35"/>
    </row>
    <row r="10" spans="1:20" ht="15.75" thickBot="1">
      <c r="A10" s="36"/>
      <c r="B10" s="37"/>
      <c r="C10" s="38"/>
      <c r="D10" s="39"/>
      <c r="E10" s="40"/>
      <c r="F10" s="40"/>
      <c r="G10" s="40"/>
      <c r="H10" s="39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1"/>
    </row>
    <row r="11" spans="1:20" ht="15.75" thickBot="1">
      <c r="A11" s="26"/>
      <c r="B11" s="27"/>
      <c r="C11" s="27"/>
      <c r="D11" s="88" t="s">
        <v>102</v>
      </c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</row>
    <row r="12" spans="1:20" ht="15.75" thickBot="1">
      <c r="A12" s="26"/>
      <c r="B12" s="27"/>
      <c r="C12" s="27"/>
      <c r="D12" s="83" t="s">
        <v>88</v>
      </c>
      <c r="E12" s="83"/>
      <c r="F12" s="83"/>
      <c r="G12" s="83"/>
      <c r="H12" s="83"/>
      <c r="I12" s="83"/>
      <c r="J12" s="83"/>
      <c r="K12" s="83"/>
      <c r="L12" s="84" t="s">
        <v>89</v>
      </c>
      <c r="M12" s="84"/>
      <c r="N12" s="84"/>
      <c r="O12" s="84"/>
      <c r="P12" s="84"/>
      <c r="Q12" s="84"/>
      <c r="R12" s="84"/>
      <c r="S12" s="84"/>
    </row>
    <row r="13" spans="1:20" ht="15.75" thickBot="1">
      <c r="A13" s="21" t="s">
        <v>104</v>
      </c>
      <c r="B13" s="22"/>
      <c r="C13" s="22"/>
      <c r="D13" s="23" t="s">
        <v>91</v>
      </c>
      <c r="E13" s="23" t="s">
        <v>107</v>
      </c>
      <c r="F13" s="23" t="s">
        <v>92</v>
      </c>
      <c r="G13" s="23" t="s">
        <v>93</v>
      </c>
      <c r="H13" s="23" t="s">
        <v>94</v>
      </c>
      <c r="I13" s="23" t="s">
        <v>107</v>
      </c>
      <c r="J13" s="23" t="s">
        <v>92</v>
      </c>
      <c r="K13" s="23" t="s">
        <v>93</v>
      </c>
      <c r="L13" s="23" t="s">
        <v>95</v>
      </c>
      <c r="M13" s="23" t="s">
        <v>107</v>
      </c>
      <c r="N13" s="23" t="s">
        <v>92</v>
      </c>
      <c r="O13" s="23" t="s">
        <v>93</v>
      </c>
      <c r="P13" s="23" t="s">
        <v>96</v>
      </c>
      <c r="Q13" s="23" t="s">
        <v>107</v>
      </c>
      <c r="R13" s="23" t="s">
        <v>92</v>
      </c>
      <c r="S13" s="23" t="s">
        <v>93</v>
      </c>
    </row>
    <row r="14" spans="1:20" ht="15.75" thickBot="1">
      <c r="A14" s="21" t="s">
        <v>97</v>
      </c>
      <c r="B14" s="85" t="s">
        <v>100</v>
      </c>
      <c r="C14" s="28" t="s">
        <v>106</v>
      </c>
      <c r="D14" s="30">
        <v>3.2407407407407406E-3</v>
      </c>
      <c r="E14" s="30"/>
      <c r="F14" s="31"/>
      <c r="G14" s="32"/>
      <c r="H14" s="30">
        <v>6.6782407407407415E-3</v>
      </c>
      <c r="I14" s="30"/>
      <c r="J14" s="31"/>
      <c r="K14" s="32"/>
      <c r="L14" s="30">
        <v>6.145833333333333E-3</v>
      </c>
      <c r="M14" s="30"/>
      <c r="N14" s="31"/>
      <c r="O14" s="32"/>
      <c r="P14" s="30">
        <v>1.0752314814814814E-2</v>
      </c>
      <c r="Q14" s="30"/>
      <c r="R14" s="31"/>
      <c r="S14" s="32"/>
    </row>
    <row r="15" spans="1:20" ht="15.75" thickBot="1">
      <c r="A15" s="21"/>
      <c r="B15" s="85"/>
      <c r="C15" s="28" t="s">
        <v>105</v>
      </c>
      <c r="D15" s="33">
        <v>3.1662037037037036E-3</v>
      </c>
      <c r="E15" s="23"/>
      <c r="F15" s="31"/>
      <c r="G15" s="32"/>
      <c r="H15" s="33">
        <v>6.5246527777777777E-3</v>
      </c>
      <c r="I15" s="30"/>
      <c r="J15" s="31"/>
      <c r="K15" s="32"/>
      <c r="L15" s="30"/>
      <c r="M15" s="30"/>
      <c r="N15" s="31"/>
      <c r="O15" s="32"/>
      <c r="P15" s="30"/>
      <c r="Q15" s="30"/>
      <c r="R15" s="31"/>
      <c r="S15" s="32"/>
    </row>
    <row r="16" spans="1:20" ht="15.75" thickBot="1">
      <c r="A16" s="21" t="s">
        <v>98</v>
      </c>
      <c r="B16" s="86" t="s">
        <v>101</v>
      </c>
      <c r="C16" s="28" t="s">
        <v>106</v>
      </c>
      <c r="D16" s="30">
        <v>3.1828703703703702E-3</v>
      </c>
      <c r="E16" s="30"/>
      <c r="F16" s="31"/>
      <c r="G16" s="32"/>
      <c r="H16" s="30">
        <v>6.5509259259259262E-3</v>
      </c>
      <c r="I16" s="30"/>
      <c r="J16" s="31"/>
      <c r="K16" s="32"/>
      <c r="L16" s="30">
        <v>6.0416666666666665E-3</v>
      </c>
      <c r="M16" s="30"/>
      <c r="N16" s="31"/>
      <c r="O16" s="32"/>
      <c r="P16" s="30">
        <v>1.0555555555555554E-2</v>
      </c>
      <c r="Q16" s="30"/>
      <c r="R16" s="31"/>
      <c r="S16" s="32"/>
    </row>
    <row r="17" spans="1:20" ht="15.75" thickBot="1">
      <c r="A17" s="21"/>
      <c r="B17" s="86"/>
      <c r="C17" s="28" t="s">
        <v>105</v>
      </c>
      <c r="D17" s="33">
        <v>3.1097222222222221E-3</v>
      </c>
      <c r="E17" s="47"/>
      <c r="F17" s="31"/>
      <c r="G17" s="32"/>
      <c r="H17" s="33">
        <v>6.4002314814814816E-3</v>
      </c>
      <c r="I17" s="47"/>
      <c r="J17" s="31"/>
      <c r="K17" s="32"/>
      <c r="L17" s="30"/>
      <c r="M17" s="30"/>
      <c r="N17" s="31"/>
      <c r="O17" s="32"/>
      <c r="P17" s="30"/>
      <c r="Q17" s="30"/>
      <c r="R17" s="31"/>
      <c r="S17" s="32"/>
    </row>
    <row r="18" spans="1:20" ht="15.75" thickBot="1">
      <c r="A18" s="21" t="s">
        <v>99</v>
      </c>
      <c r="B18" s="86" t="s">
        <v>39</v>
      </c>
      <c r="C18" s="28" t="s">
        <v>106</v>
      </c>
      <c r="D18" s="30">
        <v>3.1828703703703702E-3</v>
      </c>
      <c r="E18" s="30"/>
      <c r="F18" s="31"/>
      <c r="G18" s="32"/>
      <c r="H18" s="30">
        <v>6.5509259259259262E-3</v>
      </c>
      <c r="I18" s="30"/>
      <c r="J18" s="31"/>
      <c r="K18" s="32"/>
      <c r="L18" s="30">
        <v>5.9259259259259256E-3</v>
      </c>
      <c r="M18" s="30"/>
      <c r="N18" s="31"/>
      <c r="O18" s="32"/>
      <c r="P18" s="30">
        <v>1.0347222222222223E-2</v>
      </c>
      <c r="Q18" s="30"/>
      <c r="R18" s="31"/>
      <c r="S18" s="32"/>
    </row>
    <row r="19" spans="1:20" s="17" customFormat="1" ht="15.75" thickBot="1">
      <c r="A19" s="21"/>
      <c r="B19" s="86"/>
      <c r="C19" s="28" t="s">
        <v>105</v>
      </c>
      <c r="D19" s="33">
        <v>3.1097222222222221E-3</v>
      </c>
      <c r="E19" s="23"/>
      <c r="F19" s="23"/>
      <c r="G19" s="23"/>
      <c r="H19" s="33">
        <v>6.4002314814814816E-3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9"/>
      <c r="T19"/>
    </row>
    <row r="24" spans="1:20" s="17" customFormat="1">
      <c r="A24"/>
      <c r="D24" s="20"/>
      <c r="E24" s="20"/>
      <c r="S24"/>
      <c r="T24"/>
    </row>
    <row r="25" spans="1:20" s="17" customFormat="1" ht="15.75" thickBot="1">
      <c r="A25"/>
      <c r="D25" s="19"/>
      <c r="E25" s="19"/>
      <c r="S25"/>
      <c r="T25"/>
    </row>
    <row r="26" spans="1:20" s="17" customFormat="1">
      <c r="A26"/>
      <c r="D26" s="20"/>
      <c r="E26" s="20"/>
      <c r="S26"/>
      <c r="T26"/>
    </row>
    <row r="27" spans="1:20" s="17" customFormat="1" ht="15.75" thickBot="1">
      <c r="A27"/>
      <c r="D27" s="19"/>
      <c r="E27" s="19"/>
      <c r="S27"/>
      <c r="T27"/>
    </row>
    <row r="28" spans="1:20" s="17" customFormat="1">
      <c r="A28"/>
      <c r="D28" s="20"/>
      <c r="E28" s="20"/>
      <c r="S28"/>
      <c r="T28"/>
    </row>
    <row r="29" spans="1:20" s="17" customFormat="1" ht="15.75" thickBot="1">
      <c r="A29"/>
      <c r="D29" s="19"/>
      <c r="E29" s="19"/>
      <c r="S29"/>
      <c r="T29"/>
    </row>
  </sheetData>
  <mergeCells count="12">
    <mergeCell ref="B8:B9"/>
    <mergeCell ref="D11:S11"/>
    <mergeCell ref="B14:B15"/>
    <mergeCell ref="B16:B17"/>
    <mergeCell ref="B18:B19"/>
    <mergeCell ref="D12:K12"/>
    <mergeCell ref="L12:S12"/>
    <mergeCell ref="D1:S1"/>
    <mergeCell ref="D2:K2"/>
    <mergeCell ref="L2:S2"/>
    <mergeCell ref="B4:B5"/>
    <mergeCell ref="B6:B7"/>
  </mergeCells>
  <pageMargins left="0.7" right="0.7" top="0.75" bottom="0.75" header="0.3" footer="0.3"/>
  <pageSetup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X63"/>
  <sheetViews>
    <sheetView topLeftCell="E4" workbookViewId="0">
      <selection activeCell="A11" sqref="A11:T11"/>
    </sheetView>
  </sheetViews>
  <sheetFormatPr baseColWidth="10" defaultColWidth="9.140625" defaultRowHeight="15"/>
  <cols>
    <col min="1" max="1" width="30.7109375" customWidth="1"/>
    <col min="2" max="4" width="9.140625" style="17"/>
    <col min="5" max="5" width="13.7109375" style="17" customWidth="1"/>
    <col min="6" max="8" width="9.140625" style="17"/>
    <col min="9" max="9" width="13" style="17" customWidth="1"/>
    <col min="10" max="12" width="9.140625" style="17"/>
    <col min="13" max="13" width="14" style="17" customWidth="1"/>
    <col min="14" max="16" width="9.140625" style="17"/>
    <col min="17" max="17" width="13" style="17" customWidth="1"/>
    <col min="18" max="18" width="9.140625" style="17"/>
  </cols>
  <sheetData>
    <row r="1" spans="1:24" ht="15.75" thickBot="1">
      <c r="A1" s="21"/>
      <c r="B1" s="22"/>
      <c r="C1" s="22"/>
      <c r="D1" s="82" t="s">
        <v>103</v>
      </c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</row>
    <row r="2" spans="1:24" ht="15.75" thickBot="1">
      <c r="A2" s="21"/>
      <c r="B2" s="22"/>
      <c r="C2" s="22"/>
      <c r="D2" s="83" t="s">
        <v>88</v>
      </c>
      <c r="E2" s="83"/>
      <c r="F2" s="83"/>
      <c r="G2" s="83"/>
      <c r="H2" s="83"/>
      <c r="I2" s="83"/>
      <c r="J2" s="83"/>
      <c r="K2" s="83"/>
      <c r="L2" s="84" t="s">
        <v>89</v>
      </c>
      <c r="M2" s="84"/>
      <c r="N2" s="84"/>
      <c r="O2" s="84"/>
      <c r="P2" s="84"/>
      <c r="Q2" s="84"/>
      <c r="R2" s="84"/>
      <c r="S2" s="84"/>
    </row>
    <row r="3" spans="1:24" ht="15.75" thickBot="1">
      <c r="A3" s="21" t="s">
        <v>90</v>
      </c>
      <c r="B3" s="22"/>
      <c r="C3" s="22"/>
      <c r="D3" s="52" t="s">
        <v>91</v>
      </c>
      <c r="E3" s="52" t="s">
        <v>107</v>
      </c>
      <c r="F3" s="52" t="s">
        <v>92</v>
      </c>
      <c r="G3" s="52" t="s">
        <v>93</v>
      </c>
      <c r="H3" s="52" t="s">
        <v>94</v>
      </c>
      <c r="I3" s="52" t="s">
        <v>107</v>
      </c>
      <c r="J3" s="52" t="s">
        <v>92</v>
      </c>
      <c r="K3" s="52" t="s">
        <v>93</v>
      </c>
      <c r="L3" s="52" t="s">
        <v>95</v>
      </c>
      <c r="M3" s="52" t="s">
        <v>107</v>
      </c>
      <c r="N3" s="52" t="s">
        <v>92</v>
      </c>
      <c r="O3" s="52" t="s">
        <v>93</v>
      </c>
      <c r="P3" s="52" t="s">
        <v>96</v>
      </c>
      <c r="Q3" s="52" t="s">
        <v>107</v>
      </c>
      <c r="R3" s="52" t="s">
        <v>92</v>
      </c>
      <c r="S3" s="52" t="s">
        <v>93</v>
      </c>
    </row>
    <row r="4" spans="1:24" ht="15.75" thickBot="1">
      <c r="A4" s="21" t="s">
        <v>97</v>
      </c>
      <c r="B4" s="85" t="s">
        <v>100</v>
      </c>
      <c r="C4" s="52" t="s">
        <v>106</v>
      </c>
      <c r="D4" s="30">
        <v>3.4375E-3</v>
      </c>
      <c r="E4" s="30"/>
      <c r="F4" s="31"/>
      <c r="G4" s="32"/>
      <c r="H4" s="30">
        <v>7.0717592592592594E-3</v>
      </c>
      <c r="I4" s="30"/>
      <c r="J4" s="31"/>
      <c r="K4" s="32"/>
      <c r="L4" s="30">
        <v>7.0486111111111105E-3</v>
      </c>
      <c r="M4" s="30"/>
      <c r="N4" s="31"/>
      <c r="O4" s="32"/>
      <c r="P4" s="30">
        <v>1.224537037037037E-2</v>
      </c>
      <c r="Q4" s="30"/>
      <c r="R4" s="31"/>
      <c r="S4" s="32"/>
      <c r="T4" s="18"/>
    </row>
    <row r="5" spans="1:24" ht="15.75" thickBot="1">
      <c r="A5" s="21"/>
      <c r="B5" s="85"/>
      <c r="C5" s="52" t="s">
        <v>105</v>
      </c>
      <c r="D5" s="30">
        <v>3.4027777777777784E-3</v>
      </c>
      <c r="E5" s="30"/>
      <c r="F5" s="31"/>
      <c r="G5" s="32"/>
      <c r="H5" s="33">
        <v>7.0010416666666667E-3</v>
      </c>
      <c r="I5" s="47"/>
      <c r="J5" s="31"/>
      <c r="K5" s="32"/>
      <c r="L5" s="30"/>
      <c r="M5" s="30"/>
      <c r="N5" s="31"/>
      <c r="O5" s="32"/>
      <c r="P5" s="30">
        <v>1.224537037037037E-2</v>
      </c>
      <c r="Q5" s="30"/>
      <c r="R5" s="31"/>
      <c r="S5" s="32"/>
      <c r="T5" s="18"/>
    </row>
    <row r="6" spans="1:24" ht="15.75" thickBot="1">
      <c r="A6" s="21" t="s">
        <v>112</v>
      </c>
      <c r="B6" s="51"/>
      <c r="C6" s="52" t="s">
        <v>105</v>
      </c>
      <c r="D6" s="30">
        <v>3.4027777777777784E-3</v>
      </c>
      <c r="E6" s="30">
        <v>3.1481481481481482E-3</v>
      </c>
      <c r="F6" s="89">
        <f>D6/E6</f>
        <v>1.0808823529411766</v>
      </c>
      <c r="G6" s="32">
        <f>F6*25</f>
        <v>27.022058823529417</v>
      </c>
      <c r="H6" s="33">
        <v>7.0010416666666667E-3</v>
      </c>
      <c r="I6" s="30">
        <v>6.3541666666666668E-3</v>
      </c>
      <c r="J6" s="89">
        <f>H6/I6</f>
        <v>1.1018032786885246</v>
      </c>
      <c r="K6" s="32">
        <f>J6*25</f>
        <v>27.545081967213115</v>
      </c>
      <c r="L6" s="30">
        <v>7.0486111111111105E-3</v>
      </c>
      <c r="M6" s="30">
        <v>7.7777777777777767E-3</v>
      </c>
      <c r="N6" s="89">
        <f>L6/M6</f>
        <v>0.90625</v>
      </c>
      <c r="O6" s="32">
        <f>N6*25</f>
        <v>22.65625</v>
      </c>
      <c r="P6" s="30">
        <v>1.224537037037037E-2</v>
      </c>
      <c r="Q6" s="30">
        <v>1.3344907407407408E-2</v>
      </c>
      <c r="R6" s="89">
        <f>P6/Q6</f>
        <v>0.91760624457935813</v>
      </c>
      <c r="S6" s="32">
        <f>R6*25</f>
        <v>22.940156114483955</v>
      </c>
      <c r="T6" s="18">
        <f>S6+K6</f>
        <v>50.485238081697069</v>
      </c>
    </row>
    <row r="7" spans="1:24" ht="15.75" thickBot="1">
      <c r="A7" s="21" t="s">
        <v>111</v>
      </c>
      <c r="B7" s="51"/>
      <c r="C7" s="52" t="s">
        <v>105</v>
      </c>
      <c r="D7" s="30">
        <v>3.4027777777777784E-3</v>
      </c>
      <c r="E7" s="30">
        <v>3.3680555555555551E-3</v>
      </c>
      <c r="F7" s="89">
        <f>D7/E7</f>
        <v>1.0103092783505159</v>
      </c>
      <c r="G7" s="32">
        <f>F7*25</f>
        <v>25.257731958762896</v>
      </c>
      <c r="H7" s="33">
        <v>7.0010416666666667E-3</v>
      </c>
      <c r="I7" s="47"/>
      <c r="J7" s="31"/>
      <c r="K7" s="32"/>
      <c r="L7" s="30">
        <v>7.0486111111111105E-3</v>
      </c>
      <c r="M7" s="30">
        <v>7.2337962962962963E-3</v>
      </c>
      <c r="N7" s="89">
        <f>L7/M7</f>
        <v>0.97439999999999993</v>
      </c>
      <c r="O7" s="32">
        <f>N7*25</f>
        <v>24.36</v>
      </c>
      <c r="P7" s="30">
        <v>1.224537037037037E-2</v>
      </c>
      <c r="Q7" s="30">
        <v>1.2905092592592591E-2</v>
      </c>
      <c r="R7" s="89">
        <f>P7/Q7</f>
        <v>0.94887892376681626</v>
      </c>
      <c r="S7" s="32">
        <f>R7*25</f>
        <v>23.721973094170405</v>
      </c>
      <c r="T7" s="18">
        <f>G7+O7</f>
        <v>49.617731958762896</v>
      </c>
    </row>
    <row r="8" spans="1:24" ht="15.75" thickBot="1">
      <c r="A8" s="21" t="s">
        <v>114</v>
      </c>
      <c r="B8" s="51"/>
      <c r="C8" s="52" t="s">
        <v>105</v>
      </c>
      <c r="D8" s="30">
        <v>3.4027777777777784E-3</v>
      </c>
      <c r="E8" s="30">
        <v>3.530092592592592E-3</v>
      </c>
      <c r="F8" s="89">
        <f>D8/E8</f>
        <v>0.96393442622950853</v>
      </c>
      <c r="G8" s="32">
        <f>F8*25</f>
        <v>24.098360655737714</v>
      </c>
      <c r="H8" s="33">
        <v>7.0010416666666667E-3</v>
      </c>
      <c r="I8" s="30">
        <v>7.3495370370370372E-3</v>
      </c>
      <c r="J8" s="89">
        <f>H8/I8</f>
        <v>0.95258267716535427</v>
      </c>
      <c r="K8" s="32">
        <f>J8*25</f>
        <v>23.814566929133857</v>
      </c>
      <c r="L8" s="30">
        <v>7.0486111111111105E-3</v>
      </c>
      <c r="M8" s="30"/>
      <c r="N8" s="89"/>
      <c r="O8" s="32"/>
      <c r="P8" s="30">
        <v>1.224537037037037E-2</v>
      </c>
      <c r="Q8" s="30">
        <v>1.3090277777777779E-2</v>
      </c>
      <c r="R8" s="89">
        <f>P8/Q8</f>
        <v>0.93545534924845264</v>
      </c>
      <c r="S8" s="32">
        <f>R8*25</f>
        <v>23.386383731211318</v>
      </c>
      <c r="T8" s="18">
        <f>S8+G8</f>
        <v>47.484744386949032</v>
      </c>
    </row>
    <row r="9" spans="1:24" ht="15.75" thickBot="1">
      <c r="A9" s="21" t="s">
        <v>113</v>
      </c>
      <c r="B9" s="51"/>
      <c r="C9" s="52" t="s">
        <v>105</v>
      </c>
      <c r="D9" s="30">
        <v>3.4027777777777784E-3</v>
      </c>
      <c r="E9" s="30">
        <v>3.4606481481481485E-3</v>
      </c>
      <c r="F9" s="89">
        <f>D9/E9</f>
        <v>0.98327759197324427</v>
      </c>
      <c r="G9" s="32">
        <f>F9*25</f>
        <v>24.581939799331106</v>
      </c>
      <c r="H9" s="33"/>
      <c r="I9" s="30"/>
      <c r="J9" s="89"/>
      <c r="K9" s="32"/>
      <c r="L9" s="30">
        <v>7.0486111111111105E-3</v>
      </c>
      <c r="M9" s="30">
        <v>7.8819444444444432E-3</v>
      </c>
      <c r="N9" s="89">
        <f>L9/M9</f>
        <v>0.89427312775330403</v>
      </c>
      <c r="O9" s="32">
        <f>N9*25</f>
        <v>22.356828193832602</v>
      </c>
      <c r="P9" s="30">
        <v>1.224537037037037E-2</v>
      </c>
      <c r="Q9" s="30">
        <v>1.3472222222222221E-2</v>
      </c>
      <c r="R9" s="89">
        <f>P9/Q9</f>
        <v>0.90893470790378017</v>
      </c>
      <c r="S9" s="32">
        <f>R9*25</f>
        <v>22.723367697594504</v>
      </c>
      <c r="T9" s="18">
        <f>S9+G9</f>
        <v>47.305307496925607</v>
      </c>
    </row>
    <row r="10" spans="1:24" ht="15.75" thickBot="1">
      <c r="A10" s="21" t="s">
        <v>115</v>
      </c>
      <c r="B10" s="51"/>
      <c r="C10" s="52" t="s">
        <v>105</v>
      </c>
      <c r="D10" s="30">
        <v>3.4027777777777784E-3</v>
      </c>
      <c r="E10" s="30">
        <v>3.5648148148148154E-3</v>
      </c>
      <c r="F10" s="89">
        <f>D10/E10</f>
        <v>0.95454545454545459</v>
      </c>
      <c r="G10" s="32">
        <f>F10*25</f>
        <v>23.863636363636363</v>
      </c>
      <c r="H10" s="33"/>
      <c r="I10" s="47"/>
      <c r="J10" s="89"/>
      <c r="K10" s="32"/>
      <c r="L10" s="30">
        <v>7.0486111111111105E-3</v>
      </c>
      <c r="M10" s="30">
        <v>8.0324074074074065E-3</v>
      </c>
      <c r="N10" s="89">
        <f>L10/M10</f>
        <v>0.8775216138328531</v>
      </c>
      <c r="O10" s="32">
        <f>N10*25</f>
        <v>21.938040345821328</v>
      </c>
      <c r="P10" s="30">
        <v>1.224537037037037E-2</v>
      </c>
      <c r="Q10" s="30">
        <v>1.3495370370370371E-2</v>
      </c>
      <c r="R10" s="89">
        <f>P10/Q10</f>
        <v>0.90737564322469977</v>
      </c>
      <c r="S10" s="32">
        <f>R10*25</f>
        <v>22.684391080617495</v>
      </c>
      <c r="T10" s="18">
        <f>S10+G10</f>
        <v>46.548027444253862</v>
      </c>
    </row>
    <row r="11" spans="1:24" ht="15.75" thickBot="1">
      <c r="A11" s="21" t="s">
        <v>141</v>
      </c>
      <c r="B11" s="72"/>
      <c r="C11" s="73" t="s">
        <v>105</v>
      </c>
      <c r="D11" s="30">
        <v>3.4027777777777784E-3</v>
      </c>
      <c r="E11" s="30">
        <v>3.3680555555555551E-3</v>
      </c>
      <c r="F11" s="89">
        <f>D11/E11</f>
        <v>1.0103092783505159</v>
      </c>
      <c r="G11" s="32">
        <f>F11*25</f>
        <v>25.257731958762896</v>
      </c>
      <c r="H11" s="33">
        <v>7.0010416666666667E-3</v>
      </c>
      <c r="I11" s="30">
        <v>7.0601851851851841E-3</v>
      </c>
      <c r="J11" s="89">
        <f>H11/I11</f>
        <v>0.99162295081967233</v>
      </c>
      <c r="K11" s="32">
        <f>J11*25</f>
        <v>24.790573770491807</v>
      </c>
      <c r="L11" s="30">
        <v>7.0486111111111105E-3</v>
      </c>
      <c r="M11" s="30">
        <v>8.2523148148148148E-3</v>
      </c>
      <c r="N11" s="89">
        <f>L11/M11</f>
        <v>0.85413744740532949</v>
      </c>
      <c r="O11" s="32">
        <f>N11*25</f>
        <v>21.353436185133237</v>
      </c>
      <c r="P11" s="30">
        <v>1.224537037037037E-2</v>
      </c>
      <c r="Q11" s="30"/>
      <c r="R11" s="89"/>
      <c r="S11" s="32"/>
      <c r="T11" s="18">
        <f>O11+G11</f>
        <v>46.611168143896137</v>
      </c>
    </row>
    <row r="12" spans="1:24" ht="15.75" thickBot="1">
      <c r="A12" s="21" t="s">
        <v>136</v>
      </c>
      <c r="B12" s="72"/>
      <c r="C12" s="73" t="s">
        <v>105</v>
      </c>
      <c r="D12" s="30">
        <v>3.4027777777777784E-3</v>
      </c>
      <c r="E12" s="30">
        <v>3.7268518518518514E-3</v>
      </c>
      <c r="F12" s="89">
        <f>D12/E12</f>
        <v>0.91304347826086985</v>
      </c>
      <c r="G12" s="32">
        <f>F12*25</f>
        <v>22.826086956521745</v>
      </c>
      <c r="H12" s="33"/>
      <c r="I12" s="47"/>
      <c r="J12" s="89"/>
      <c r="K12" s="32"/>
      <c r="L12" s="30">
        <v>7.0486111111111105E-3</v>
      </c>
      <c r="M12" s="30">
        <v>8.7037037037037031E-3</v>
      </c>
      <c r="N12" s="89">
        <f>L12/M12</f>
        <v>0.80984042553191493</v>
      </c>
      <c r="O12" s="32">
        <f>N12*25</f>
        <v>20.246010638297875</v>
      </c>
      <c r="P12" s="30">
        <v>1.224537037037037E-2</v>
      </c>
      <c r="Q12" s="30"/>
      <c r="R12" s="89"/>
      <c r="S12" s="32"/>
      <c r="T12" s="18">
        <f>O12+G12</f>
        <v>43.072097594819624</v>
      </c>
    </row>
    <row r="13" spans="1:24" ht="15.75" thickBot="1">
      <c r="A13" s="98"/>
      <c r="B13" s="99"/>
      <c r="C13" s="100"/>
      <c r="D13" s="102"/>
      <c r="E13" s="102"/>
      <c r="F13" s="103"/>
      <c r="G13" s="104"/>
      <c r="H13" s="101"/>
      <c r="I13" s="102"/>
      <c r="J13" s="103"/>
      <c r="K13" s="104"/>
      <c r="L13" s="102"/>
      <c r="M13" s="102"/>
      <c r="N13" s="103"/>
      <c r="O13" s="104"/>
      <c r="P13" s="102"/>
      <c r="Q13" s="102"/>
      <c r="R13" s="103"/>
      <c r="S13" s="104"/>
      <c r="T13" s="18"/>
    </row>
    <row r="14" spans="1:24" ht="15.75" thickBot="1">
      <c r="A14" s="21" t="s">
        <v>98</v>
      </c>
      <c r="B14" s="86" t="s">
        <v>101</v>
      </c>
      <c r="C14" s="52" t="s">
        <v>106</v>
      </c>
      <c r="D14" s="30">
        <v>3.3680555555555551E-3</v>
      </c>
      <c r="E14" s="30"/>
      <c r="F14" s="89"/>
      <c r="G14" s="32"/>
      <c r="H14" s="30">
        <v>6.9328703703703696E-3</v>
      </c>
      <c r="I14" s="30"/>
      <c r="J14" s="89"/>
      <c r="K14" s="32"/>
      <c r="L14" s="30">
        <v>6.9212962962962969E-3</v>
      </c>
      <c r="M14" s="30"/>
      <c r="N14" s="89"/>
      <c r="O14" s="32"/>
      <c r="P14" s="30">
        <v>1.2025462962962962E-2</v>
      </c>
      <c r="Q14" s="30"/>
      <c r="R14" s="89"/>
      <c r="S14" s="32"/>
    </row>
    <row r="15" spans="1:24" ht="15.75" thickBot="1">
      <c r="A15" s="21"/>
      <c r="B15" s="86"/>
      <c r="C15" s="52" t="s">
        <v>105</v>
      </c>
      <c r="D15" s="30">
        <v>3.3344907407407407E-3</v>
      </c>
      <c r="E15" s="30"/>
      <c r="F15" s="89"/>
      <c r="G15" s="32"/>
      <c r="H15" s="30">
        <v>6.8634259259259256E-3</v>
      </c>
      <c r="I15" s="30"/>
      <c r="J15" s="89"/>
      <c r="K15" s="32"/>
      <c r="L15" s="30"/>
      <c r="M15" s="30"/>
      <c r="N15" s="89"/>
      <c r="O15" s="32"/>
      <c r="P15" s="30"/>
      <c r="Q15" s="30"/>
      <c r="R15" s="89"/>
      <c r="S15" s="32"/>
    </row>
    <row r="16" spans="1:24" ht="15.75" thickBot="1">
      <c r="A16" s="21" t="s">
        <v>116</v>
      </c>
      <c r="B16" s="50"/>
      <c r="C16" s="52" t="s">
        <v>105</v>
      </c>
      <c r="D16" s="30">
        <v>3.3344907407407407E-3</v>
      </c>
      <c r="E16" s="30">
        <v>3.4953703703703705E-3</v>
      </c>
      <c r="F16" s="89">
        <f>D16/E16</f>
        <v>0.95397350993377483</v>
      </c>
      <c r="G16" s="32">
        <f>F16*25</f>
        <v>23.849337748344372</v>
      </c>
      <c r="H16" s="30">
        <v>6.8634259259259256E-3</v>
      </c>
      <c r="I16" s="30">
        <v>7.0949074074074074E-3</v>
      </c>
      <c r="J16" s="89">
        <f>H16/I16</f>
        <v>0.96737357259380097</v>
      </c>
      <c r="K16" s="32">
        <f>J16*25</f>
        <v>24.184339314845023</v>
      </c>
      <c r="L16" s="30">
        <v>6.9212962962962969E-3</v>
      </c>
      <c r="M16" s="30">
        <v>7.4074074074074068E-3</v>
      </c>
      <c r="N16" s="89">
        <f>L16/M16</f>
        <v>0.93437500000000018</v>
      </c>
      <c r="O16" s="32">
        <f>N16*25</f>
        <v>23.359375000000004</v>
      </c>
      <c r="P16" s="30">
        <v>1.2025462962962962E-2</v>
      </c>
      <c r="Q16" s="30">
        <v>1.2789351851851852E-2</v>
      </c>
      <c r="R16" s="89">
        <f>P16/Q16</f>
        <v>0.94027149321266956</v>
      </c>
      <c r="S16" s="32">
        <f>R16*25</f>
        <v>23.50678733031674</v>
      </c>
      <c r="T16" s="30">
        <v>2.5023148148148145E-2</v>
      </c>
      <c r="U16" s="30">
        <v>2.6273148148148153E-2</v>
      </c>
      <c r="V16" s="31">
        <f>T16/U16</f>
        <v>0.9524229074889865</v>
      </c>
      <c r="W16" s="32">
        <f>V16*25</f>
        <v>23.810572687224663</v>
      </c>
      <c r="X16" s="18">
        <f>W16+K16</f>
        <v>47.994912002069682</v>
      </c>
    </row>
    <row r="17" spans="1:24" ht="15.75" thickBot="1">
      <c r="A17" s="21" t="s">
        <v>117</v>
      </c>
      <c r="B17" s="50"/>
      <c r="C17" s="52" t="s">
        <v>105</v>
      </c>
      <c r="D17" s="30">
        <v>3.3344907407407407E-3</v>
      </c>
      <c r="E17" s="30">
        <v>3.472222222222222E-3</v>
      </c>
      <c r="F17" s="89">
        <f>D17/E17</f>
        <v>0.96033333333333337</v>
      </c>
      <c r="G17" s="32">
        <f>F17*25</f>
        <v>24.008333333333333</v>
      </c>
      <c r="H17" s="30">
        <v>6.8634259259259256E-3</v>
      </c>
      <c r="I17" s="30">
        <v>7.1412037037037043E-3</v>
      </c>
      <c r="J17" s="89">
        <f>H17/I17</f>
        <v>0.96110210696920573</v>
      </c>
      <c r="K17" s="32">
        <f>J17*25</f>
        <v>24.027552674230144</v>
      </c>
      <c r="L17" s="30">
        <v>6.9212962962962969E-3</v>
      </c>
      <c r="M17" s="30">
        <v>7.5694444444444446E-3</v>
      </c>
      <c r="N17" s="89">
        <f>L17/M17</f>
        <v>0.91437308868501532</v>
      </c>
      <c r="O17" s="32">
        <f>N17*25</f>
        <v>22.859327217125383</v>
      </c>
      <c r="P17" s="30">
        <v>1.2025462962962962E-2</v>
      </c>
      <c r="Q17" s="30">
        <v>1.3171296296296294E-2</v>
      </c>
      <c r="R17" s="89">
        <f>P17/Q17</f>
        <v>0.91300527240773299</v>
      </c>
      <c r="S17" s="32">
        <f>R17*25</f>
        <v>22.825131810193326</v>
      </c>
      <c r="T17" s="30">
        <v>2.5023148148148145E-2</v>
      </c>
      <c r="U17" s="30">
        <v>2.6747685185185183E-2</v>
      </c>
      <c r="V17" s="31">
        <f>T17/U17</f>
        <v>0.93552574643011677</v>
      </c>
      <c r="W17" s="32">
        <f>V17*25</f>
        <v>23.38814366075292</v>
      </c>
      <c r="X17" s="18">
        <f>W17+K17</f>
        <v>47.415696334983068</v>
      </c>
    </row>
    <row r="18" spans="1:24" ht="15.75" thickBot="1">
      <c r="A18" s="21" t="s">
        <v>138</v>
      </c>
      <c r="B18" s="50"/>
      <c r="C18" s="52"/>
      <c r="D18" s="30"/>
      <c r="E18" s="30"/>
      <c r="F18" s="89"/>
      <c r="G18" s="32"/>
      <c r="H18" s="30">
        <v>6.8634259259259256E-3</v>
      </c>
      <c r="I18" s="30">
        <v>7.1990740740740739E-3</v>
      </c>
      <c r="J18" s="89">
        <f>H18/I18</f>
        <v>0.95337620578778137</v>
      </c>
      <c r="K18" s="32">
        <f>J18*25</f>
        <v>23.834405144694536</v>
      </c>
      <c r="L18" s="30">
        <v>6.9212962962962969E-3</v>
      </c>
      <c r="M18" s="30">
        <v>8.4722222222222213E-3</v>
      </c>
      <c r="N18" s="89">
        <f>L18/M18</f>
        <v>0.81693989071038264</v>
      </c>
      <c r="O18" s="32">
        <f>N18*25</f>
        <v>20.423497267759565</v>
      </c>
      <c r="P18" s="30"/>
      <c r="Q18" s="30"/>
      <c r="R18" s="89"/>
      <c r="S18" s="32"/>
      <c r="T18" s="107">
        <f>O18+K18</f>
        <v>44.257902412454101</v>
      </c>
      <c r="U18" s="64"/>
      <c r="V18" s="65"/>
      <c r="W18" s="66"/>
      <c r="X18" s="18"/>
    </row>
    <row r="19" spans="1:24" ht="15.75" thickBot="1">
      <c r="A19" s="98"/>
      <c r="B19" s="105"/>
      <c r="C19" s="100"/>
      <c r="D19" s="102"/>
      <c r="E19" s="102"/>
      <c r="F19" s="103"/>
      <c r="G19" s="104"/>
      <c r="H19" s="102"/>
      <c r="I19" s="102"/>
      <c r="J19" s="103"/>
      <c r="K19" s="104"/>
      <c r="L19" s="102"/>
      <c r="M19" s="102"/>
      <c r="N19" s="103"/>
      <c r="O19" s="104"/>
      <c r="P19" s="102"/>
      <c r="Q19" s="102"/>
      <c r="R19" s="103"/>
      <c r="S19" s="104"/>
      <c r="T19" s="64"/>
      <c r="U19" s="64"/>
      <c r="V19" s="65"/>
      <c r="W19" s="66"/>
      <c r="X19" s="18"/>
    </row>
    <row r="20" spans="1:24" ht="15.75" thickBot="1">
      <c r="A20" s="21" t="s">
        <v>99</v>
      </c>
      <c r="B20" s="86" t="s">
        <v>39</v>
      </c>
      <c r="C20" s="52" t="s">
        <v>106</v>
      </c>
      <c r="D20" s="30">
        <v>3.3680555555555551E-3</v>
      </c>
      <c r="E20" s="30"/>
      <c r="F20" s="89"/>
      <c r="G20" s="32"/>
      <c r="H20" s="30">
        <v>6.9328703703703696E-3</v>
      </c>
      <c r="I20" s="30"/>
      <c r="J20" s="89"/>
      <c r="K20" s="32"/>
      <c r="L20" s="30">
        <v>6.7939814814814816E-3</v>
      </c>
      <c r="M20" s="30"/>
      <c r="N20" s="89"/>
      <c r="O20" s="32"/>
      <c r="P20" s="30">
        <v>1.1793981481481482E-2</v>
      </c>
      <c r="Q20" s="30"/>
      <c r="R20" s="89"/>
      <c r="S20" s="32"/>
    </row>
    <row r="21" spans="1:24" ht="15.75" thickBot="1">
      <c r="A21" s="24"/>
      <c r="B21" s="87"/>
      <c r="C21" s="25" t="s">
        <v>105</v>
      </c>
      <c r="D21" s="34">
        <v>3.3344907407407407E-3</v>
      </c>
      <c r="E21" s="25"/>
      <c r="F21" s="106"/>
      <c r="G21" s="25"/>
      <c r="H21" s="34">
        <v>6.8634259259259256E-3</v>
      </c>
      <c r="I21" s="30"/>
      <c r="J21" s="89"/>
      <c r="K21" s="32"/>
      <c r="L21" s="25"/>
      <c r="M21" s="25"/>
      <c r="N21" s="106"/>
      <c r="O21" s="25"/>
      <c r="P21" s="25"/>
      <c r="Q21" s="25"/>
      <c r="R21" s="106"/>
      <c r="S21" s="35"/>
    </row>
    <row r="22" spans="1:24" ht="15.75" thickBot="1">
      <c r="A22" s="94" t="s">
        <v>135</v>
      </c>
      <c r="B22" s="71"/>
      <c r="C22" s="25"/>
      <c r="D22" s="34"/>
      <c r="E22" s="25"/>
      <c r="F22" s="106"/>
      <c r="G22" s="25"/>
      <c r="H22" s="34">
        <v>6.8634259259259256E-3</v>
      </c>
      <c r="I22" s="30">
        <v>6.875E-3</v>
      </c>
      <c r="J22" s="89">
        <f>H22/I22</f>
        <v>0.99831649831649827</v>
      </c>
      <c r="K22" s="32">
        <f>J22*25</f>
        <v>24.957912457912457</v>
      </c>
      <c r="L22" s="30">
        <v>6.7939814814814816E-3</v>
      </c>
      <c r="M22" s="30">
        <v>6.9212962962962969E-3</v>
      </c>
      <c r="N22" s="89">
        <f>L22/M22</f>
        <v>0.98160535117056846</v>
      </c>
      <c r="O22" s="32">
        <f>N22*25</f>
        <v>24.540133779264213</v>
      </c>
      <c r="P22" s="30"/>
      <c r="Q22" s="95"/>
      <c r="R22" s="106"/>
      <c r="S22" s="96"/>
      <c r="T22" s="18">
        <f>O22+K22</f>
        <v>49.498046237176666</v>
      </c>
    </row>
    <row r="23" spans="1:24" ht="15.75" thickBot="1">
      <c r="A23" s="60" t="s">
        <v>137</v>
      </c>
      <c r="B23" s="50"/>
      <c r="C23" s="25" t="s">
        <v>105</v>
      </c>
      <c r="D23" s="34">
        <v>3.3344907407407407E-3</v>
      </c>
      <c r="E23" s="30">
        <v>3.5532407407407405E-3</v>
      </c>
      <c r="F23" s="89">
        <f>D23/E23</f>
        <v>0.93843648208469066</v>
      </c>
      <c r="G23" s="32">
        <f>F23*25</f>
        <v>23.460912052117266</v>
      </c>
      <c r="H23" s="30"/>
      <c r="I23" s="52"/>
      <c r="J23" s="90"/>
      <c r="K23" s="52"/>
      <c r="L23" s="30">
        <v>6.7939814814814816E-3</v>
      </c>
      <c r="M23" s="30">
        <v>7.3726851851851861E-3</v>
      </c>
      <c r="N23" s="89">
        <f>L23/M23</f>
        <v>0.92150706436420715</v>
      </c>
      <c r="O23" s="32">
        <f>N23*25</f>
        <v>23.03767660910518</v>
      </c>
      <c r="P23" s="73"/>
      <c r="Q23" s="53"/>
      <c r="R23" s="90"/>
      <c r="S23" s="62"/>
      <c r="T23" s="18">
        <f>O23+G23</f>
        <v>46.498588661222442</v>
      </c>
    </row>
    <row r="24" spans="1:24" ht="15.75" thickBot="1">
      <c r="A24" s="97" t="s">
        <v>139</v>
      </c>
      <c r="B24" s="70"/>
      <c r="C24" s="25" t="s">
        <v>105</v>
      </c>
      <c r="D24" s="34">
        <v>3.3344907407407407E-3</v>
      </c>
      <c r="E24" s="30">
        <v>3.8194444444444443E-3</v>
      </c>
      <c r="F24" s="89">
        <f>D24/E24</f>
        <v>0.87303030303030305</v>
      </c>
      <c r="G24" s="32">
        <f>F24*25</f>
        <v>21.825757575757578</v>
      </c>
      <c r="H24" s="30"/>
      <c r="I24" s="73"/>
      <c r="J24" s="90"/>
      <c r="K24" s="73"/>
      <c r="L24" s="30">
        <v>6.7939814814814816E-3</v>
      </c>
      <c r="M24" s="30">
        <v>7.743055555555556E-3</v>
      </c>
      <c r="N24" s="89">
        <f>L24/M24</f>
        <v>0.87742899850523171</v>
      </c>
      <c r="O24" s="32">
        <f>N24*25</f>
        <v>21.935724962630793</v>
      </c>
      <c r="P24" s="30">
        <v>1.1793981481481482E-2</v>
      </c>
      <c r="Q24" s="30">
        <v>1.3020833333333334E-2</v>
      </c>
      <c r="R24" s="89">
        <f>P24/Q24</f>
        <v>0.90577777777777779</v>
      </c>
      <c r="S24" s="32">
        <f>R24*25</f>
        <v>22.644444444444446</v>
      </c>
      <c r="T24" s="18">
        <f>S24+G24</f>
        <v>44.470202020202024</v>
      </c>
    </row>
    <row r="25" spans="1:24" ht="15.75" thickBot="1">
      <c r="A25" s="61" t="s">
        <v>140</v>
      </c>
      <c r="B25" s="70"/>
      <c r="C25" s="25" t="s">
        <v>105</v>
      </c>
      <c r="D25" s="34">
        <v>3.3344907407407407E-3</v>
      </c>
      <c r="E25" s="30">
        <v>4.1435185185185186E-3</v>
      </c>
      <c r="F25" s="89">
        <f>D25/E25</f>
        <v>0.80474860335195531</v>
      </c>
      <c r="G25" s="32">
        <f>F25*25</f>
        <v>20.118715083798882</v>
      </c>
      <c r="H25" s="30"/>
      <c r="I25" s="73"/>
      <c r="J25" s="90"/>
      <c r="K25" s="73"/>
      <c r="L25" s="30">
        <v>6.7939814814814816E-3</v>
      </c>
      <c r="M25" s="30">
        <v>7.6620370370370366E-3</v>
      </c>
      <c r="N25" s="89">
        <f>L25/M25</f>
        <v>0.88670694864048349</v>
      </c>
      <c r="O25" s="32">
        <f>N25*25</f>
        <v>22.167673716012086</v>
      </c>
      <c r="P25" s="73"/>
      <c r="Q25" s="53"/>
      <c r="R25" s="90"/>
      <c r="S25" s="63"/>
      <c r="T25" s="108">
        <f>O25+G25</f>
        <v>42.286388799810965</v>
      </c>
    </row>
    <row r="26" spans="1:24" ht="15.75" thickBot="1">
      <c r="A26" s="54"/>
      <c r="B26" s="55"/>
      <c r="C26" s="56"/>
      <c r="D26" s="57"/>
      <c r="E26" s="58"/>
      <c r="F26" s="58"/>
      <c r="G26" s="58"/>
      <c r="H26" s="57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9"/>
    </row>
    <row r="27" spans="1:24" ht="15.75" thickBot="1">
      <c r="A27" s="26"/>
      <c r="B27" s="27"/>
      <c r="C27" s="27"/>
      <c r="D27" s="88" t="s">
        <v>102</v>
      </c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</row>
    <row r="28" spans="1:24" ht="15.75" thickBot="1">
      <c r="A28" s="26"/>
      <c r="B28" s="27"/>
      <c r="C28" s="27"/>
      <c r="D28" s="83" t="s">
        <v>88</v>
      </c>
      <c r="E28" s="83"/>
      <c r="F28" s="83"/>
      <c r="G28" s="83"/>
      <c r="H28" s="83"/>
      <c r="I28" s="83"/>
      <c r="J28" s="83"/>
      <c r="K28" s="83"/>
      <c r="L28" s="84" t="s">
        <v>89</v>
      </c>
      <c r="M28" s="84"/>
      <c r="N28" s="84"/>
      <c r="O28" s="84"/>
      <c r="P28" s="84"/>
      <c r="Q28" s="84"/>
      <c r="R28" s="84"/>
      <c r="S28" s="84"/>
    </row>
    <row r="29" spans="1:24" ht="15.75" thickBot="1">
      <c r="A29" s="21" t="s">
        <v>104</v>
      </c>
      <c r="B29" s="22"/>
      <c r="C29" s="22"/>
      <c r="D29" s="52" t="s">
        <v>91</v>
      </c>
      <c r="E29" s="52" t="s">
        <v>107</v>
      </c>
      <c r="F29" s="52" t="s">
        <v>92</v>
      </c>
      <c r="G29" s="52" t="s">
        <v>93</v>
      </c>
      <c r="H29" s="52" t="s">
        <v>94</v>
      </c>
      <c r="I29" s="52" t="s">
        <v>107</v>
      </c>
      <c r="J29" s="52" t="s">
        <v>92</v>
      </c>
      <c r="K29" s="52" t="s">
        <v>93</v>
      </c>
      <c r="L29" s="52" t="s">
        <v>95</v>
      </c>
      <c r="M29" s="52" t="s">
        <v>107</v>
      </c>
      <c r="N29" s="52" t="s">
        <v>92</v>
      </c>
      <c r="O29" s="52" t="s">
        <v>93</v>
      </c>
      <c r="P29" s="52" t="s">
        <v>96</v>
      </c>
      <c r="Q29" s="52" t="s">
        <v>107</v>
      </c>
      <c r="R29" s="52" t="s">
        <v>92</v>
      </c>
      <c r="S29" s="52" t="s">
        <v>93</v>
      </c>
    </row>
    <row r="30" spans="1:24" ht="15.75" thickBot="1">
      <c r="A30" s="21" t="s">
        <v>97</v>
      </c>
      <c r="B30" s="85" t="s">
        <v>100</v>
      </c>
      <c r="C30" s="52" t="s">
        <v>106</v>
      </c>
      <c r="D30" s="30">
        <v>3.2407407407407406E-3</v>
      </c>
      <c r="E30" s="30"/>
      <c r="F30" s="31"/>
      <c r="G30" s="32"/>
      <c r="H30" s="30">
        <v>6.6782407407407415E-3</v>
      </c>
      <c r="I30" s="30"/>
      <c r="J30" s="31"/>
      <c r="K30" s="32"/>
      <c r="L30" s="30">
        <v>6.145833333333333E-3</v>
      </c>
      <c r="M30" s="30"/>
      <c r="N30" s="31"/>
      <c r="O30" s="32"/>
      <c r="P30" s="30">
        <v>1.0752314814814814E-2</v>
      </c>
      <c r="Q30" s="30">
        <v>1.0462962962962964E-2</v>
      </c>
      <c r="R30" s="89"/>
      <c r="S30" s="32"/>
    </row>
    <row r="31" spans="1:24" ht="15.75" thickBot="1">
      <c r="A31" s="21"/>
      <c r="B31" s="85"/>
      <c r="C31" s="52" t="s">
        <v>105</v>
      </c>
      <c r="D31" s="33">
        <v>3.1662037037037036E-3</v>
      </c>
      <c r="E31" s="52"/>
      <c r="F31" s="31"/>
      <c r="G31" s="32"/>
      <c r="H31" s="33">
        <v>6.5246527777777777E-3</v>
      </c>
      <c r="I31" s="30"/>
      <c r="J31" s="31"/>
      <c r="K31" s="32"/>
      <c r="L31" s="30"/>
      <c r="M31" s="30"/>
      <c r="N31" s="31"/>
      <c r="O31" s="32"/>
      <c r="P31" s="30"/>
      <c r="Q31" s="30"/>
      <c r="R31" s="89"/>
      <c r="S31" s="32"/>
    </row>
    <row r="32" spans="1:24" ht="15.75" thickBot="1">
      <c r="A32" s="21" t="s">
        <v>119</v>
      </c>
      <c r="B32" s="51"/>
      <c r="C32" s="52" t="s">
        <v>105</v>
      </c>
      <c r="D32" s="33">
        <v>3.1662037037037036E-3</v>
      </c>
      <c r="E32" s="30">
        <v>3.0671296296296297E-3</v>
      </c>
      <c r="F32" s="89">
        <f>D32/E32</f>
        <v>1.0323018867924527</v>
      </c>
      <c r="G32" s="32">
        <f>F32*25</f>
        <v>25.807547169811318</v>
      </c>
      <c r="H32" s="33">
        <v>6.5246527777777777E-3</v>
      </c>
      <c r="I32" s="33">
        <v>6.3078703703703708E-3</v>
      </c>
      <c r="J32" s="89">
        <f>H32/I32</f>
        <v>1.0343669724770641</v>
      </c>
      <c r="K32" s="32">
        <f>J32*25</f>
        <v>25.859174311926601</v>
      </c>
      <c r="L32" s="30">
        <v>6.145833333333333E-3</v>
      </c>
      <c r="M32" s="30">
        <v>6.1921296296296299E-3</v>
      </c>
      <c r="N32" s="89">
        <f>L32/M32</f>
        <v>0.99252336448598122</v>
      </c>
      <c r="O32" s="32">
        <f>N32*25</f>
        <v>24.813084112149532</v>
      </c>
      <c r="P32" s="30">
        <v>1.0752314814814814E-2</v>
      </c>
      <c r="Q32" s="30">
        <v>1.0462962962962964E-2</v>
      </c>
      <c r="R32" s="89">
        <f>P32/Q32</f>
        <v>1.027654867256637</v>
      </c>
      <c r="S32" s="32">
        <f>R32*25</f>
        <v>25.691371681415927</v>
      </c>
      <c r="T32" s="109">
        <f>S32+K32</f>
        <v>51.550545993342524</v>
      </c>
    </row>
    <row r="33" spans="1:20" ht="15.75" thickBot="1">
      <c r="A33" s="21" t="s">
        <v>121</v>
      </c>
      <c r="B33" s="51"/>
      <c r="C33" s="52" t="s">
        <v>105</v>
      </c>
      <c r="D33" s="33">
        <v>3.1662037037037036E-3</v>
      </c>
      <c r="E33" s="30">
        <v>3.1249999999999997E-3</v>
      </c>
      <c r="F33" s="89">
        <f>D33/E33</f>
        <v>1.0131851851851852</v>
      </c>
      <c r="G33" s="32">
        <f>F33*25</f>
        <v>25.329629629629629</v>
      </c>
      <c r="H33" s="33">
        <v>6.5246527777777777E-3</v>
      </c>
      <c r="I33" s="33">
        <v>6.5624999999999998E-3</v>
      </c>
      <c r="J33" s="89">
        <f>H33/I33</f>
        <v>0.99423280423280425</v>
      </c>
      <c r="K33" s="32">
        <f>J33*25</f>
        <v>24.855820105820108</v>
      </c>
      <c r="L33" s="30">
        <v>6.145833333333333E-3</v>
      </c>
      <c r="M33" s="30">
        <v>6.053240740740741E-3</v>
      </c>
      <c r="N33" s="89">
        <f>L33/M33</f>
        <v>1.0152963671128106</v>
      </c>
      <c r="O33" s="32">
        <f>N33*25</f>
        <v>25.382409177820264</v>
      </c>
      <c r="P33" s="30">
        <v>1.0752314814814814E-2</v>
      </c>
      <c r="Q33" s="30">
        <v>1.0520833333333333E-2</v>
      </c>
      <c r="R33" s="89">
        <f>P33/Q33</f>
        <v>1.022002200220022</v>
      </c>
      <c r="S33" s="32">
        <f>R33*25</f>
        <v>25.55005500550055</v>
      </c>
      <c r="T33" s="109">
        <f>S33+G33</f>
        <v>50.879684635130175</v>
      </c>
    </row>
    <row r="34" spans="1:20" ht="15.75" thickBot="1">
      <c r="A34" s="21" t="s">
        <v>120</v>
      </c>
      <c r="B34" s="51"/>
      <c r="C34" s="52" t="s">
        <v>105</v>
      </c>
      <c r="D34" s="33">
        <v>3.1662037037037036E-3</v>
      </c>
      <c r="E34" s="30">
        <v>3.0555555555555557E-3</v>
      </c>
      <c r="F34" s="89">
        <f>D34/E34</f>
        <v>1.0362121212121211</v>
      </c>
      <c r="G34" s="32">
        <f>F34*25</f>
        <v>25.905303030303028</v>
      </c>
      <c r="H34" s="33">
        <v>6.5246527777777777E-3</v>
      </c>
      <c r="I34" s="33">
        <v>6.3310185185185197E-3</v>
      </c>
      <c r="J34" s="89">
        <f>H34/I34</f>
        <v>1.0305850091407676</v>
      </c>
      <c r="K34" s="32">
        <f>J34*25</f>
        <v>25.76462522851919</v>
      </c>
      <c r="L34" s="30">
        <v>6.145833333333333E-3</v>
      </c>
      <c r="M34" s="30">
        <v>6.2037037037037043E-3</v>
      </c>
      <c r="N34" s="89">
        <f>L34/M34</f>
        <v>0.99067164179104461</v>
      </c>
      <c r="O34" s="32">
        <f>N34*25</f>
        <v>24.766791044776117</v>
      </c>
      <c r="P34" s="30"/>
      <c r="Q34" s="30"/>
      <c r="R34" s="89"/>
      <c r="S34" s="32"/>
      <c r="T34" s="109">
        <f>O34+G34</f>
        <v>50.672094075079144</v>
      </c>
    </row>
    <row r="35" spans="1:20" ht="15.75" thickBot="1">
      <c r="A35" s="21" t="s">
        <v>124</v>
      </c>
      <c r="B35" s="51"/>
      <c r="C35" s="52" t="s">
        <v>105</v>
      </c>
      <c r="D35" s="33">
        <v>3.1662037037037036E-3</v>
      </c>
      <c r="E35" s="30">
        <v>3.1597222222222222E-3</v>
      </c>
      <c r="F35" s="89">
        <f>D35/E35</f>
        <v>1.0020512820512821</v>
      </c>
      <c r="G35" s="32">
        <f>F35*25</f>
        <v>25.051282051282055</v>
      </c>
      <c r="H35" s="33">
        <v>6.5246527777777777E-3</v>
      </c>
      <c r="I35" s="33">
        <v>6.4699074074074069E-3</v>
      </c>
      <c r="J35" s="89">
        <f>H35/I35</f>
        <v>1.0084615384615385</v>
      </c>
      <c r="K35" s="32">
        <f>J35*25</f>
        <v>25.211538461538463</v>
      </c>
      <c r="L35" s="22"/>
      <c r="M35" s="68"/>
      <c r="N35" s="91"/>
      <c r="O35" s="69"/>
      <c r="P35" s="30">
        <v>1.0752314814814814E-2</v>
      </c>
      <c r="Q35" s="30">
        <v>1.1168981481481481E-2</v>
      </c>
      <c r="R35" s="89">
        <f>P35/Q35</f>
        <v>0.96269430051813465</v>
      </c>
      <c r="S35" s="32">
        <f>R35*25</f>
        <v>24.067357512953365</v>
      </c>
      <c r="T35" s="109">
        <f>S35+K35</f>
        <v>49.278895974491832</v>
      </c>
    </row>
    <row r="36" spans="1:20" ht="15.75" thickBot="1">
      <c r="A36" s="21" t="s">
        <v>126</v>
      </c>
      <c r="B36" s="51"/>
      <c r="C36" s="52" t="s">
        <v>105</v>
      </c>
      <c r="D36" s="33">
        <v>3.1662037037037036E-3</v>
      </c>
      <c r="E36" s="30">
        <v>3.1481481481481482E-3</v>
      </c>
      <c r="F36" s="89">
        <f>D36/E36</f>
        <v>1.0057352941176469</v>
      </c>
      <c r="G36" s="32">
        <f>F36*25</f>
        <v>25.143382352941174</v>
      </c>
      <c r="H36" s="33">
        <v>6.5246527777777777E-3</v>
      </c>
      <c r="I36" s="33">
        <v>6.7129629629629622E-3</v>
      </c>
      <c r="J36" s="89">
        <f>H36/I36</f>
        <v>0.971948275862069</v>
      </c>
      <c r="K36" s="32">
        <f>J36*25</f>
        <v>24.298706896551725</v>
      </c>
      <c r="L36" s="27"/>
      <c r="N36" s="92"/>
      <c r="P36" s="30">
        <v>1.0752314814814814E-2</v>
      </c>
      <c r="Q36" s="30">
        <v>1.1319444444444444E-2</v>
      </c>
      <c r="R36" s="89">
        <f>P36/Q36</f>
        <v>0.94989775051124736</v>
      </c>
      <c r="S36" s="32">
        <f>R36*25</f>
        <v>23.747443762781185</v>
      </c>
      <c r="T36" s="109">
        <f>S36+G36</f>
        <v>48.890826115722362</v>
      </c>
    </row>
    <row r="37" spans="1:20" ht="15.75" thickBot="1">
      <c r="A37" s="21" t="s">
        <v>125</v>
      </c>
      <c r="B37" s="51"/>
      <c r="C37" s="52" t="s">
        <v>105</v>
      </c>
      <c r="D37" s="33">
        <v>3.1662037037037036E-3</v>
      </c>
      <c r="E37" s="52"/>
      <c r="F37" s="89"/>
      <c r="G37" s="32"/>
      <c r="H37" s="33">
        <v>6.5246527777777777E-3</v>
      </c>
      <c r="I37" s="33">
        <v>6.4699074074074069E-3</v>
      </c>
      <c r="J37" s="89">
        <f>H37/I37</f>
        <v>1.0084615384615385</v>
      </c>
      <c r="K37" s="32">
        <f>J37*25</f>
        <v>25.211538461538463</v>
      </c>
      <c r="L37" s="30">
        <v>6.145833333333333E-3</v>
      </c>
      <c r="M37" s="30">
        <v>6.9328703703703696E-3</v>
      </c>
      <c r="N37" s="89">
        <f>L37/M37</f>
        <v>0.88647746243739567</v>
      </c>
      <c r="O37" s="32">
        <f>N37*25</f>
        <v>22.16193656093489</v>
      </c>
      <c r="P37" s="30"/>
      <c r="Q37" s="30"/>
      <c r="R37" s="89"/>
      <c r="S37" s="32"/>
      <c r="T37" s="109">
        <f>O37+K37</f>
        <v>47.373475022473357</v>
      </c>
    </row>
    <row r="38" spans="1:20" ht="15.75" thickBot="1">
      <c r="A38" s="21" t="s">
        <v>123</v>
      </c>
      <c r="B38" s="51"/>
      <c r="C38" s="52" t="s">
        <v>105</v>
      </c>
      <c r="D38" s="33">
        <v>3.1662037037037036E-3</v>
      </c>
      <c r="E38" s="73"/>
      <c r="F38" s="89"/>
      <c r="G38" s="32"/>
      <c r="H38" s="33">
        <v>6.5246527777777777E-3</v>
      </c>
      <c r="I38" s="33">
        <v>7.037037037037037E-3</v>
      </c>
      <c r="J38" s="89">
        <f>H38/I38</f>
        <v>0.92718749999999994</v>
      </c>
      <c r="K38" s="32">
        <f>J38*25</f>
        <v>23.1796875</v>
      </c>
      <c r="L38" s="27"/>
      <c r="M38" s="67"/>
      <c r="N38" s="91"/>
      <c r="O38" s="69"/>
      <c r="P38" s="30">
        <v>1.0752314814814814E-2</v>
      </c>
      <c r="Q38" s="30">
        <v>1.1249999999999998E-2</v>
      </c>
      <c r="R38" s="89">
        <f>P38/Q38</f>
        <v>0.95576131687242805</v>
      </c>
      <c r="S38" s="32">
        <f>R38*25</f>
        <v>23.894032921810702</v>
      </c>
      <c r="T38" s="109">
        <f>S38+K38</f>
        <v>47.073720421810705</v>
      </c>
    </row>
    <row r="39" spans="1:20" ht="15.75" thickBot="1">
      <c r="A39" s="21" t="s">
        <v>127</v>
      </c>
      <c r="B39" s="51"/>
      <c r="C39" s="52" t="s">
        <v>105</v>
      </c>
      <c r="D39" s="33">
        <v>3.1662037037037036E-3</v>
      </c>
      <c r="E39" s="30">
        <v>3.3564814814814811E-3</v>
      </c>
      <c r="F39" s="89">
        <f>D39/E39</f>
        <v>0.94331034482758624</v>
      </c>
      <c r="G39" s="32">
        <f>F39*25</f>
        <v>23.582758620689656</v>
      </c>
      <c r="H39" s="33">
        <v>6.5246527777777777E-3</v>
      </c>
      <c r="I39" s="33">
        <v>7.0023148148148154E-3</v>
      </c>
      <c r="J39" s="89">
        <f>H39/I39</f>
        <v>0.93178512396694202</v>
      </c>
      <c r="K39" s="32">
        <f>J39*25</f>
        <v>23.294628099173551</v>
      </c>
      <c r="L39" s="27"/>
      <c r="N39" s="93"/>
      <c r="P39" s="30">
        <v>2.2685185185185183E-2</v>
      </c>
      <c r="Q39" s="30">
        <v>2.4849537037037035E-2</v>
      </c>
      <c r="R39" s="89">
        <f>P39/Q39</f>
        <v>0.91290172333488595</v>
      </c>
      <c r="S39" s="32">
        <f>R39*25</f>
        <v>22.82254308337215</v>
      </c>
      <c r="T39" s="109">
        <f>S39+G39</f>
        <v>46.405301704061806</v>
      </c>
    </row>
    <row r="40" spans="1:20" ht="15.75" thickBot="1">
      <c r="A40" s="21" t="s">
        <v>128</v>
      </c>
      <c r="B40" s="51"/>
      <c r="C40" s="52" t="s">
        <v>105</v>
      </c>
      <c r="D40" s="33">
        <v>3.1662037037037036E-3</v>
      </c>
      <c r="E40" s="30">
        <v>3.0324074074074073E-3</v>
      </c>
      <c r="F40" s="89">
        <f>D40/E40</f>
        <v>1.0441221374045802</v>
      </c>
      <c r="G40" s="32">
        <f>F40*25</f>
        <v>26.103053435114504</v>
      </c>
      <c r="H40" s="33">
        <v>6.5246527777777777E-3</v>
      </c>
      <c r="I40" s="33">
        <v>6.5162037037037037E-3</v>
      </c>
      <c r="J40" s="89">
        <f>H40/I40</f>
        <v>1.0012966252220248</v>
      </c>
      <c r="K40" s="32">
        <f>J40*25</f>
        <v>25.03241563055062</v>
      </c>
      <c r="L40" s="30"/>
      <c r="M40" s="30"/>
      <c r="N40" s="89"/>
      <c r="O40" s="32"/>
      <c r="P40" s="30">
        <v>1.0752314814814814E-2</v>
      </c>
      <c r="Q40" s="30">
        <v>1.3344907407407408E-2</v>
      </c>
      <c r="R40" s="89">
        <f>P40/Q40</f>
        <v>0.80572419774501292</v>
      </c>
      <c r="S40" s="32">
        <f>R40*25</f>
        <v>20.143104943625325</v>
      </c>
      <c r="T40" s="109">
        <f>S40+G40</f>
        <v>46.246158378739828</v>
      </c>
    </row>
    <row r="41" spans="1:20" ht="15.75" thickBot="1">
      <c r="A41" s="21" t="s">
        <v>129</v>
      </c>
      <c r="B41" s="51"/>
      <c r="C41" s="52" t="s">
        <v>105</v>
      </c>
      <c r="D41" s="33">
        <v>3.1662037037037036E-3</v>
      </c>
      <c r="E41" s="30">
        <v>3.1481481481481482E-3</v>
      </c>
      <c r="F41" s="89">
        <f>D41/E41</f>
        <v>1.0057352941176469</v>
      </c>
      <c r="G41" s="32">
        <f>F41*25</f>
        <v>25.143382352941174</v>
      </c>
      <c r="H41" s="33"/>
      <c r="I41" s="30"/>
      <c r="J41" s="89"/>
      <c r="K41" s="32"/>
      <c r="L41" s="30"/>
      <c r="M41" s="30"/>
      <c r="N41" s="89"/>
      <c r="O41" s="32"/>
      <c r="P41" s="30"/>
      <c r="Q41" s="30"/>
      <c r="R41" s="89"/>
      <c r="S41" s="32"/>
      <c r="T41" s="109">
        <f>S41+G41</f>
        <v>25.143382352941174</v>
      </c>
    </row>
    <row r="42" spans="1:20" ht="15.75" thickBot="1">
      <c r="A42" s="98"/>
      <c r="B42" s="99"/>
      <c r="C42" s="100"/>
      <c r="D42" s="101"/>
      <c r="E42" s="102"/>
      <c r="F42" s="103"/>
      <c r="G42" s="104"/>
      <c r="H42" s="101"/>
      <c r="I42" s="102"/>
      <c r="J42" s="103"/>
      <c r="K42" s="104"/>
      <c r="L42" s="102"/>
      <c r="M42" s="102"/>
      <c r="N42" s="103"/>
      <c r="O42" s="104"/>
      <c r="P42" s="102"/>
      <c r="Q42" s="102"/>
      <c r="R42" s="103"/>
      <c r="S42" s="104"/>
      <c r="T42" s="18"/>
    </row>
    <row r="43" spans="1:20" ht="15.75" thickBot="1">
      <c r="A43" s="21" t="s">
        <v>98</v>
      </c>
      <c r="B43" s="86" t="s">
        <v>101</v>
      </c>
      <c r="C43" s="52" t="s">
        <v>106</v>
      </c>
      <c r="D43" s="30">
        <v>3.1828703703703702E-3</v>
      </c>
      <c r="E43" s="30"/>
      <c r="F43" s="89"/>
      <c r="G43" s="32"/>
      <c r="H43" s="30">
        <v>6.5509259259259262E-3</v>
      </c>
      <c r="I43" s="30"/>
      <c r="J43" s="89"/>
      <c r="K43" s="32"/>
      <c r="L43" s="30">
        <v>6.0416666666666665E-3</v>
      </c>
      <c r="M43" s="30"/>
      <c r="N43" s="89"/>
      <c r="O43" s="32"/>
      <c r="P43" s="30">
        <v>1.0555555555555554E-2</v>
      </c>
      <c r="Q43" s="30">
        <v>1.0706018518518517E-2</v>
      </c>
      <c r="R43" s="89">
        <f>P43/Q43</f>
        <v>0.98594594594594587</v>
      </c>
      <c r="S43" s="32">
        <f>R43*25</f>
        <v>24.648648648648646</v>
      </c>
      <c r="T43" s="18"/>
    </row>
    <row r="44" spans="1:20" ht="15.75" thickBot="1">
      <c r="A44" s="21"/>
      <c r="B44" s="86"/>
      <c r="C44" s="52" t="s">
        <v>105</v>
      </c>
      <c r="D44" s="33">
        <v>3.1097222222222221E-3</v>
      </c>
      <c r="E44" s="47"/>
      <c r="F44" s="89"/>
      <c r="G44" s="32"/>
      <c r="H44" s="33">
        <v>6.4002314814814816E-3</v>
      </c>
      <c r="I44" s="47"/>
      <c r="J44" s="89"/>
      <c r="K44" s="32"/>
      <c r="L44" s="30"/>
      <c r="M44" s="30"/>
      <c r="N44" s="89"/>
      <c r="O44" s="32"/>
      <c r="P44" s="30"/>
      <c r="Q44" s="30"/>
      <c r="R44" s="89"/>
      <c r="S44" s="32"/>
    </row>
    <row r="45" spans="1:20" ht="15.75" thickBot="1">
      <c r="A45" s="21" t="s">
        <v>122</v>
      </c>
      <c r="B45" s="70"/>
      <c r="C45" s="73" t="s">
        <v>105</v>
      </c>
      <c r="D45" s="33">
        <v>3.1097222222222221E-3</v>
      </c>
      <c r="E45" s="47">
        <v>3.1018518518518522E-3</v>
      </c>
      <c r="F45" s="89">
        <f>D45/E45</f>
        <v>1.0025373134328357</v>
      </c>
      <c r="G45" s="32">
        <f>F45*25</f>
        <v>25.063432835820894</v>
      </c>
      <c r="H45" s="33">
        <v>6.4002314814814816E-3</v>
      </c>
      <c r="I45" s="47">
        <v>6.7013888888888887E-3</v>
      </c>
      <c r="J45" s="89">
        <f>H45/I45</f>
        <v>0.95506044905008636</v>
      </c>
      <c r="K45" s="32">
        <f>J45*25</f>
        <v>23.876511226252159</v>
      </c>
      <c r="L45" s="30"/>
      <c r="M45" s="30"/>
      <c r="N45" s="89"/>
      <c r="O45" s="32"/>
      <c r="P45" s="30">
        <v>2.2083333333333333E-2</v>
      </c>
      <c r="Q45" s="30">
        <v>2.2222222222222223E-2</v>
      </c>
      <c r="R45" s="89">
        <f>P45/Q45</f>
        <v>0.99374999999999991</v>
      </c>
      <c r="S45" s="32">
        <f>R45*25</f>
        <v>24.843749999999996</v>
      </c>
      <c r="T45" s="109">
        <f>S45+G45</f>
        <v>49.90718283582089</v>
      </c>
    </row>
    <row r="46" spans="1:20" ht="15.75" thickBot="1">
      <c r="A46" s="21" t="s">
        <v>134</v>
      </c>
      <c r="B46" s="50"/>
      <c r="C46" s="73" t="s">
        <v>105</v>
      </c>
      <c r="D46" s="33">
        <v>3.1097222222222221E-3</v>
      </c>
      <c r="E46" s="47">
        <v>2.9861111111111113E-3</v>
      </c>
      <c r="F46" s="89">
        <f>D46/E46</f>
        <v>1.0413953488372092</v>
      </c>
      <c r="G46" s="32">
        <f>F46*25</f>
        <v>26.034883720930228</v>
      </c>
      <c r="H46" s="33">
        <v>6.4004629629629628E-3</v>
      </c>
      <c r="I46" s="47">
        <v>6.1805555555555563E-3</v>
      </c>
      <c r="J46" s="89">
        <f>H46/I46</f>
        <v>1.035580524344569</v>
      </c>
      <c r="K46" s="32">
        <f>J46*25</f>
        <v>25.889513108614224</v>
      </c>
      <c r="L46" s="30"/>
      <c r="M46" s="30"/>
      <c r="N46" s="89"/>
      <c r="O46" s="32"/>
      <c r="P46" s="30">
        <v>1.0555555555555554E-2</v>
      </c>
      <c r="Q46" s="30">
        <v>1.1666666666666667E-2</v>
      </c>
      <c r="R46" s="89">
        <f>P46/Q46</f>
        <v>0.90476190476190455</v>
      </c>
      <c r="S46" s="32">
        <f>R46*25</f>
        <v>22.619047619047613</v>
      </c>
      <c r="T46" s="109">
        <f>(G46+S46)</f>
        <v>48.653931339977845</v>
      </c>
    </row>
    <row r="47" spans="1:20" ht="15.75" thickBot="1">
      <c r="A47" s="21" t="s">
        <v>130</v>
      </c>
      <c r="B47" s="50"/>
      <c r="C47" s="73" t="s">
        <v>105</v>
      </c>
      <c r="D47" s="33">
        <v>3.1097222222222221E-3</v>
      </c>
      <c r="E47" s="47">
        <v>2.9861111111111113E-3</v>
      </c>
      <c r="F47" s="89">
        <f>D47/E47</f>
        <v>1.0413953488372092</v>
      </c>
      <c r="G47" s="32">
        <f>F47*25</f>
        <v>26.034883720930228</v>
      </c>
      <c r="H47" s="33"/>
      <c r="I47" s="47"/>
      <c r="J47" s="31"/>
      <c r="K47" s="32"/>
      <c r="L47" s="30">
        <v>6.0416666666666665E-3</v>
      </c>
      <c r="M47" s="30">
        <v>6.7361111111111103E-3</v>
      </c>
      <c r="N47" s="89">
        <f>L47/M47</f>
        <v>0.89690721649484551</v>
      </c>
      <c r="O47" s="32">
        <f>N47*25</f>
        <v>22.422680412371136</v>
      </c>
      <c r="P47" s="30">
        <v>1.0555555555555554E-2</v>
      </c>
      <c r="Q47" s="30">
        <v>1.1805555555555555E-2</v>
      </c>
      <c r="R47" s="89">
        <f>P47/Q47</f>
        <v>0.89411764705882346</v>
      </c>
      <c r="S47" s="32">
        <f>R47*25</f>
        <v>22.352941176470587</v>
      </c>
      <c r="T47" s="109">
        <f>G47+O47</f>
        <v>48.457564133301361</v>
      </c>
    </row>
    <row r="48" spans="1:20" ht="15.75" thickBot="1">
      <c r="A48" s="21" t="s">
        <v>131</v>
      </c>
      <c r="B48" s="70"/>
      <c r="C48" s="73" t="s">
        <v>105</v>
      </c>
      <c r="D48" s="33">
        <v>3.1097222222222221E-3</v>
      </c>
      <c r="E48" s="47">
        <v>3.3333333333333335E-3</v>
      </c>
      <c r="F48" s="89">
        <f>D48/E48</f>
        <v>0.93291666666666651</v>
      </c>
      <c r="G48" s="32">
        <f>F48*25</f>
        <v>23.322916666666664</v>
      </c>
      <c r="H48" s="33">
        <v>6.4002314814814816E-3</v>
      </c>
      <c r="I48" s="47">
        <v>6.8402777777777776E-3</v>
      </c>
      <c r="J48" s="89">
        <f>H48/I48</f>
        <v>0.93566835871404408</v>
      </c>
      <c r="K48" s="32">
        <f>J48*25</f>
        <v>23.391708967851102</v>
      </c>
      <c r="L48" s="30">
        <v>6.0416666666666665E-3</v>
      </c>
      <c r="M48" s="30">
        <v>6.1574074074074074E-3</v>
      </c>
      <c r="N48" s="89">
        <f>L48/M48</f>
        <v>0.98120300751879697</v>
      </c>
      <c r="O48" s="32">
        <f>N48*25</f>
        <v>24.530075187969924</v>
      </c>
      <c r="P48" s="30"/>
      <c r="Q48" s="30"/>
      <c r="R48" s="89"/>
      <c r="S48" s="32"/>
      <c r="T48" s="109">
        <f>O48+K48</f>
        <v>47.92178415582103</v>
      </c>
    </row>
    <row r="49" spans="1:20" ht="15.75" thickBot="1">
      <c r="A49" s="21" t="s">
        <v>132</v>
      </c>
      <c r="B49" s="50"/>
      <c r="C49" s="73" t="s">
        <v>105</v>
      </c>
      <c r="D49" s="33">
        <v>3.1097222222222221E-3</v>
      </c>
      <c r="E49" s="47"/>
      <c r="F49" s="31"/>
      <c r="G49" s="32"/>
      <c r="H49" s="33">
        <v>6.4002314814814816E-3</v>
      </c>
      <c r="I49" s="47">
        <v>6.7013888888888887E-3</v>
      </c>
      <c r="J49" s="89">
        <f>H49/I49</f>
        <v>0.95506044905008636</v>
      </c>
      <c r="K49" s="32">
        <f>J49*25</f>
        <v>23.876511226252159</v>
      </c>
      <c r="L49" s="30">
        <v>6.0416666666666665E-3</v>
      </c>
      <c r="M49" s="30">
        <v>6.4583333333333333E-3</v>
      </c>
      <c r="N49" s="89">
        <f>L49/M49</f>
        <v>0.93548387096774188</v>
      </c>
      <c r="O49" s="32">
        <f>N49*25</f>
        <v>23.387096774193548</v>
      </c>
      <c r="P49" s="30"/>
      <c r="Q49" s="30"/>
      <c r="R49" s="89"/>
      <c r="S49" s="32"/>
      <c r="T49" s="109">
        <f>O49+K49</f>
        <v>47.263608000445707</v>
      </c>
    </row>
    <row r="50" spans="1:20" ht="15.75" thickBot="1">
      <c r="A50" s="21" t="s">
        <v>133</v>
      </c>
      <c r="B50" s="50"/>
      <c r="C50" s="73" t="s">
        <v>105</v>
      </c>
      <c r="D50" s="33">
        <v>3.1097222222222221E-3</v>
      </c>
      <c r="E50" s="47"/>
      <c r="F50" s="89"/>
      <c r="G50" s="32"/>
      <c r="H50" s="33">
        <v>6.4002314814814816E-3</v>
      </c>
      <c r="I50" s="47">
        <v>6.6782407407407415E-3</v>
      </c>
      <c r="J50" s="89">
        <f>H50/I50</f>
        <v>0.95837088388214897</v>
      </c>
      <c r="K50" s="32">
        <f>J50*25</f>
        <v>23.959272097053724</v>
      </c>
      <c r="L50" s="30">
        <v>6.0416666666666665E-3</v>
      </c>
      <c r="M50" s="30">
        <v>6.5393518518518517E-3</v>
      </c>
      <c r="N50" s="89">
        <f>L50/M50</f>
        <v>0.92389380530973453</v>
      </c>
      <c r="O50" s="32">
        <f>N50*25</f>
        <v>23.097345132743364</v>
      </c>
      <c r="P50" s="30"/>
      <c r="Q50" s="30"/>
      <c r="R50" s="89"/>
      <c r="S50" s="32"/>
      <c r="T50" s="109">
        <f>O50+K50</f>
        <v>47.056617229797084</v>
      </c>
    </row>
    <row r="51" spans="1:20" ht="15.75" thickBot="1">
      <c r="A51" s="21"/>
      <c r="B51" s="50"/>
      <c r="C51" s="52"/>
      <c r="D51" s="33"/>
      <c r="E51" s="47"/>
      <c r="F51" s="31"/>
      <c r="G51" s="32"/>
      <c r="H51" s="33"/>
      <c r="I51" s="47"/>
      <c r="J51" s="31"/>
      <c r="K51" s="32"/>
      <c r="L51" s="30"/>
      <c r="M51" s="30"/>
      <c r="N51" s="89"/>
      <c r="O51" s="32"/>
      <c r="P51" s="30"/>
      <c r="Q51" s="30"/>
      <c r="R51" s="89"/>
      <c r="S51" s="32"/>
      <c r="T51" s="125"/>
    </row>
    <row r="52" spans="1:20" ht="15.75" thickBot="1">
      <c r="A52" s="21" t="s">
        <v>99</v>
      </c>
      <c r="B52" s="86" t="s">
        <v>39</v>
      </c>
      <c r="C52" s="52" t="s">
        <v>106</v>
      </c>
      <c r="D52" s="30">
        <v>3.1828703703703702E-3</v>
      </c>
      <c r="E52" s="30"/>
      <c r="F52" s="31"/>
      <c r="G52" s="32"/>
      <c r="H52" s="30">
        <v>6.5509259259259262E-3</v>
      </c>
      <c r="I52" s="30"/>
      <c r="J52" s="31"/>
      <c r="K52" s="32"/>
      <c r="L52" s="30">
        <v>5.9259259259259256E-3</v>
      </c>
      <c r="M52" s="30"/>
      <c r="N52" s="89"/>
      <c r="O52" s="32"/>
      <c r="P52" s="30">
        <v>1.0347222222222223E-2</v>
      </c>
      <c r="Q52" s="30"/>
      <c r="R52" s="89"/>
      <c r="S52" s="32"/>
    </row>
    <row r="53" spans="1:20" s="17" customFormat="1" ht="15.75" thickBot="1">
      <c r="A53" s="21"/>
      <c r="B53" s="86"/>
      <c r="C53" s="52" t="s">
        <v>105</v>
      </c>
      <c r="D53" s="33">
        <v>3.1097222222222221E-3</v>
      </c>
      <c r="E53" s="52"/>
      <c r="F53" s="52"/>
      <c r="G53" s="52"/>
      <c r="H53" s="33">
        <v>6.4002314814814816E-3</v>
      </c>
      <c r="I53" s="52"/>
      <c r="J53" s="52"/>
      <c r="K53" s="52"/>
      <c r="L53" s="52"/>
      <c r="M53" s="52"/>
      <c r="N53" s="90"/>
      <c r="O53" s="52"/>
      <c r="P53" s="52"/>
      <c r="Q53" s="52"/>
      <c r="R53" s="90"/>
      <c r="S53" s="29"/>
      <c r="T53"/>
    </row>
    <row r="58" spans="1:20" s="17" customFormat="1">
      <c r="A58"/>
      <c r="D58" s="20"/>
      <c r="E58" s="20"/>
      <c r="S58"/>
      <c r="T58"/>
    </row>
    <row r="59" spans="1:20" s="17" customFormat="1" ht="15.75" thickBot="1">
      <c r="A59"/>
      <c r="D59" s="19"/>
      <c r="E59" s="19"/>
      <c r="S59"/>
      <c r="T59"/>
    </row>
    <row r="60" spans="1:20" s="17" customFormat="1">
      <c r="A60"/>
      <c r="D60" s="20"/>
      <c r="E60" s="20"/>
      <c r="S60"/>
      <c r="T60"/>
    </row>
    <row r="61" spans="1:20" s="17" customFormat="1" ht="15.75" thickBot="1">
      <c r="A61"/>
      <c r="D61" s="19"/>
      <c r="E61" s="19"/>
      <c r="S61"/>
      <c r="T61"/>
    </row>
    <row r="62" spans="1:20" s="17" customFormat="1">
      <c r="A62"/>
      <c r="D62" s="20"/>
      <c r="E62" s="20"/>
      <c r="S62"/>
      <c r="T62"/>
    </row>
    <row r="63" spans="1:20" s="17" customFormat="1" ht="15.75" thickBot="1">
      <c r="A63"/>
      <c r="D63" s="19"/>
      <c r="E63" s="19"/>
      <c r="S63"/>
      <c r="T63"/>
    </row>
  </sheetData>
  <sortState ref="A32:T41">
    <sortCondition descending="1" ref="T32"/>
  </sortState>
  <mergeCells count="12">
    <mergeCell ref="B52:B53"/>
    <mergeCell ref="D1:S1"/>
    <mergeCell ref="D2:K2"/>
    <mergeCell ref="L2:S2"/>
    <mergeCell ref="B4:B5"/>
    <mergeCell ref="B14:B15"/>
    <mergeCell ref="B20:B21"/>
    <mergeCell ref="D27:S27"/>
    <mergeCell ref="D28:K28"/>
    <mergeCell ref="L28:S28"/>
    <mergeCell ref="B30:B31"/>
    <mergeCell ref="B43:B44"/>
  </mergeCells>
  <pageMargins left="0.7" right="0.7" top="0.75" bottom="0.75" header="0.3" footer="0.3"/>
  <pageSetup orientation="portrait" horizontalDpi="200" verticalDpi="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Classement exc 2013 Gars</vt:lpstr>
      <vt:lpstr>Classement exc 2013 Filles</vt:lpstr>
      <vt:lpstr>Normes</vt:lpstr>
      <vt:lpstr>Normes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</dc:creator>
  <cp:lastModifiedBy>Francis</cp:lastModifiedBy>
  <dcterms:created xsi:type="dcterms:W3CDTF">2013-11-06T16:20:02Z</dcterms:created>
  <dcterms:modified xsi:type="dcterms:W3CDTF">2013-12-17T03:32:15Z</dcterms:modified>
</cp:coreProperties>
</file>