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0" windowWidth="18960" windowHeight="6375"/>
  </bookViews>
  <sheets>
    <sheet name="Classement Excellence Homme" sheetId="8" r:id="rId1"/>
    <sheet name="Classement Excellence Femme" sheetId="6" r:id="rId2"/>
  </sheets>
  <calcPr calcId="145621"/>
</workbook>
</file>

<file path=xl/calcChain.xml><?xml version="1.0" encoding="utf-8"?>
<calcChain xmlns="http://schemas.openxmlformats.org/spreadsheetml/2006/main">
  <c r="Q12" i="6" l="1"/>
  <c r="R12" i="6" s="1"/>
  <c r="G12" i="6"/>
  <c r="H12" i="6" s="1"/>
  <c r="Q12" i="8"/>
  <c r="Q11" i="8"/>
  <c r="Q10" i="8"/>
  <c r="X12" i="6" l="1"/>
  <c r="Q4" i="6" l="1"/>
  <c r="R4" i="6" s="1"/>
  <c r="Q3" i="6"/>
  <c r="R3" i="6" s="1"/>
  <c r="L12" i="8" l="1"/>
  <c r="M12" i="8" s="1"/>
  <c r="G4" i="6" l="1"/>
  <c r="H4" i="6" s="1"/>
  <c r="X4" i="6" s="1"/>
  <c r="AE4" i="6" s="1"/>
  <c r="G3" i="6"/>
  <c r="H3" i="6"/>
  <c r="AE3" i="6"/>
  <c r="AE17" i="8"/>
  <c r="V3" i="8"/>
  <c r="W3" i="8" s="1"/>
  <c r="AE28" i="6"/>
  <c r="Q25" i="6"/>
  <c r="R25" i="6" s="1"/>
  <c r="V23" i="8"/>
  <c r="W23" i="8" s="1"/>
  <c r="R23" i="8"/>
  <c r="G23" i="8"/>
  <c r="H23" i="8" s="1"/>
  <c r="V21" i="8"/>
  <c r="W21" i="8" s="1"/>
  <c r="Q21" i="8"/>
  <c r="R21" i="8" s="1"/>
  <c r="G21" i="8"/>
  <c r="H21" i="8" s="1"/>
  <c r="V20" i="8"/>
  <c r="W20" i="8" s="1"/>
  <c r="Q20" i="8"/>
  <c r="R20" i="8" s="1"/>
  <c r="G20" i="8"/>
  <c r="H20" i="8" s="1"/>
  <c r="V18" i="8"/>
  <c r="W18" i="8" s="1"/>
  <c r="Q18" i="8"/>
  <c r="R18" i="8" s="1"/>
  <c r="L18" i="8"/>
  <c r="M18" i="8" s="1"/>
  <c r="G18" i="8"/>
  <c r="H18" i="8" s="1"/>
  <c r="V25" i="8"/>
  <c r="W25" i="8" s="1"/>
  <c r="R25" i="8"/>
  <c r="G25" i="8"/>
  <c r="H25" i="8" s="1"/>
  <c r="V22" i="8"/>
  <c r="W22" i="8" s="1"/>
  <c r="R22" i="8"/>
  <c r="G22" i="8"/>
  <c r="H22" i="8" s="1"/>
  <c r="V24" i="8"/>
  <c r="W24" i="8" s="1"/>
  <c r="Q24" i="8"/>
  <c r="R24" i="8" s="1"/>
  <c r="G24" i="8"/>
  <c r="H24" i="8" s="1"/>
  <c r="V19" i="8"/>
  <c r="W19" i="8" s="1"/>
  <c r="R19" i="8"/>
  <c r="G19" i="8"/>
  <c r="H19" i="8" s="1"/>
  <c r="V16" i="8"/>
  <c r="W16" i="8" s="1"/>
  <c r="R16" i="8"/>
  <c r="L16" i="8"/>
  <c r="M16" i="8" s="1"/>
  <c r="G16" i="8"/>
  <c r="H16" i="8" s="1"/>
  <c r="W8" i="8"/>
  <c r="Q8" i="8"/>
  <c r="R8" i="8" s="1"/>
  <c r="L8" i="8"/>
  <c r="M8" i="8" s="1"/>
  <c r="G8" i="8"/>
  <c r="H8" i="8" s="1"/>
  <c r="V12" i="8"/>
  <c r="W12" i="8" s="1"/>
  <c r="R12" i="8"/>
  <c r="G12" i="8"/>
  <c r="H12" i="8" s="1"/>
  <c r="V10" i="8"/>
  <c r="W10" i="8" s="1"/>
  <c r="R10" i="8"/>
  <c r="L10" i="8"/>
  <c r="M10" i="8" s="1"/>
  <c r="G10" i="8"/>
  <c r="H10" i="8" s="1"/>
  <c r="V11" i="8"/>
  <c r="W11" i="8" s="1"/>
  <c r="R11" i="8"/>
  <c r="L11" i="8"/>
  <c r="M11" i="8" s="1"/>
  <c r="G11" i="8"/>
  <c r="H11" i="8" s="1"/>
  <c r="V7" i="8"/>
  <c r="W7" i="8" s="1"/>
  <c r="R7" i="8"/>
  <c r="G7" i="8"/>
  <c r="H7" i="8" s="1"/>
  <c r="V4" i="8"/>
  <c r="W4" i="8" s="1"/>
  <c r="Q4" i="8"/>
  <c r="R4" i="8" s="1"/>
  <c r="G4" i="8"/>
  <c r="H4" i="8" s="1"/>
  <c r="Q3" i="8"/>
  <c r="R3" i="8" s="1"/>
  <c r="G3" i="8"/>
  <c r="H3" i="8" s="1"/>
  <c r="Q13" i="8"/>
  <c r="R13" i="8" s="1"/>
  <c r="L13" i="8"/>
  <c r="M13" i="8" s="1"/>
  <c r="W2" i="8"/>
  <c r="Q2" i="8"/>
  <c r="R2" i="8" s="1"/>
  <c r="L2" i="8"/>
  <c r="M2" i="8" s="1"/>
  <c r="G2" i="8"/>
  <c r="H2" i="8" s="1"/>
  <c r="V6" i="8"/>
  <c r="W6" i="8" s="1"/>
  <c r="G6" i="8"/>
  <c r="H6" i="8" s="1"/>
  <c r="V14" i="8"/>
  <c r="W14" i="8" s="1"/>
  <c r="Q14" i="8"/>
  <c r="R14" i="8" s="1"/>
  <c r="L14" i="8"/>
  <c r="M14" i="8" s="1"/>
  <c r="V9" i="8"/>
  <c r="W9" i="8" s="1"/>
  <c r="G9" i="8"/>
  <c r="H9" i="8" s="1"/>
  <c r="Q15" i="8"/>
  <c r="R15" i="8" s="1"/>
  <c r="L15" i="8"/>
  <c r="M15" i="8" s="1"/>
  <c r="V5" i="8"/>
  <c r="W5" i="8" s="1"/>
  <c r="Q5" i="8"/>
  <c r="R5" i="8" s="1"/>
  <c r="L5" i="8"/>
  <c r="M5" i="8" s="1"/>
  <c r="G5" i="8"/>
  <c r="H5" i="8" s="1"/>
  <c r="AE12" i="6"/>
  <c r="W27" i="6"/>
  <c r="R27" i="6"/>
  <c r="M27" i="6"/>
  <c r="G27" i="6"/>
  <c r="H27" i="6"/>
  <c r="W25" i="6"/>
  <c r="L25" i="6"/>
  <c r="M25" i="6" s="1"/>
  <c r="G25" i="6"/>
  <c r="H25" i="6"/>
  <c r="X25" i="6" s="1"/>
  <c r="W16" i="6"/>
  <c r="Q16" i="6"/>
  <c r="R16" i="6"/>
  <c r="X16" i="6" s="1"/>
  <c r="AE16" i="6" s="1"/>
  <c r="M16" i="6"/>
  <c r="G16" i="6"/>
  <c r="H16" i="6" s="1"/>
  <c r="V20" i="6"/>
  <c r="W20" i="6"/>
  <c r="R20" i="6"/>
  <c r="M20" i="6"/>
  <c r="G20" i="6"/>
  <c r="H20" i="6"/>
  <c r="V26" i="6"/>
  <c r="W26" i="6" s="1"/>
  <c r="R26" i="6"/>
  <c r="M26" i="6"/>
  <c r="G26" i="6"/>
  <c r="H26" i="6" s="1"/>
  <c r="V24" i="6"/>
  <c r="W24" i="6" s="1"/>
  <c r="Q24" i="6"/>
  <c r="R24" i="6" s="1"/>
  <c r="M24" i="6"/>
  <c r="G24" i="6"/>
  <c r="H24" i="6" s="1"/>
  <c r="V14" i="6"/>
  <c r="W14" i="6" s="1"/>
  <c r="R14" i="6"/>
  <c r="M14" i="6"/>
  <c r="G14" i="6"/>
  <c r="H14" i="6" s="1"/>
  <c r="V23" i="6"/>
  <c r="W23" i="6" s="1"/>
  <c r="R23" i="6"/>
  <c r="M23" i="6"/>
  <c r="G23" i="6"/>
  <c r="H23" i="6" s="1"/>
  <c r="V22" i="6"/>
  <c r="W22" i="6" s="1"/>
  <c r="R22" i="6"/>
  <c r="M22" i="6"/>
  <c r="G22" i="6"/>
  <c r="H22" i="6" s="1"/>
  <c r="X22" i="6" s="1"/>
  <c r="AE22" i="6" s="1"/>
  <c r="V17" i="6"/>
  <c r="W17" i="6"/>
  <c r="Q17" i="6"/>
  <c r="R17" i="6" s="1"/>
  <c r="L17" i="6"/>
  <c r="M17" i="6" s="1"/>
  <c r="V21" i="6"/>
  <c r="W21" i="6" s="1"/>
  <c r="Q21" i="6"/>
  <c r="R21" i="6" s="1"/>
  <c r="M21" i="6"/>
  <c r="G21" i="6"/>
  <c r="H21" i="6" s="1"/>
  <c r="V18" i="6"/>
  <c r="W18" i="6" s="1"/>
  <c r="R18" i="6"/>
  <c r="M18" i="6"/>
  <c r="G18" i="6"/>
  <c r="H18" i="6" s="1"/>
  <c r="V15" i="6"/>
  <c r="W15" i="6" s="1"/>
  <c r="R15" i="6"/>
  <c r="M15" i="6"/>
  <c r="G15" i="6"/>
  <c r="H15" i="6" s="1"/>
  <c r="V11" i="6"/>
  <c r="W11" i="6"/>
  <c r="R11" i="6"/>
  <c r="L11" i="6"/>
  <c r="M11" i="6" s="1"/>
  <c r="G11" i="6"/>
  <c r="H11" i="6" s="1"/>
  <c r="V9" i="6"/>
  <c r="W9" i="6" s="1"/>
  <c r="Q9" i="6"/>
  <c r="R9" i="6" s="1"/>
  <c r="M9" i="6"/>
  <c r="G9" i="6"/>
  <c r="H9" i="6" s="1"/>
  <c r="V3" i="6"/>
  <c r="W3" i="6" s="1"/>
  <c r="L3" i="6"/>
  <c r="M3" i="6"/>
  <c r="V19" i="6"/>
  <c r="W19" i="6" s="1"/>
  <c r="Q19" i="6"/>
  <c r="R19" i="6"/>
  <c r="M19" i="6"/>
  <c r="G19" i="6"/>
  <c r="H19" i="6" s="1"/>
  <c r="V10" i="6"/>
  <c r="W10" i="6" s="1"/>
  <c r="Q10" i="6"/>
  <c r="R10" i="6" s="1"/>
  <c r="M10" i="6"/>
  <c r="G10" i="6"/>
  <c r="H10" i="6" s="1"/>
  <c r="V8" i="6"/>
  <c r="W8" i="6" s="1"/>
  <c r="Q8" i="6"/>
  <c r="R8" i="6" s="1"/>
  <c r="L8" i="6"/>
  <c r="M8" i="6" s="1"/>
  <c r="G8" i="6"/>
  <c r="H8" i="6" s="1"/>
  <c r="V5" i="6"/>
  <c r="W5" i="6" s="1"/>
  <c r="Q5" i="6"/>
  <c r="R5" i="6" s="1"/>
  <c r="L5" i="6"/>
  <c r="M5" i="6" s="1"/>
  <c r="G5" i="6"/>
  <c r="H5" i="6" s="1"/>
  <c r="V13" i="6"/>
  <c r="W13" i="6" s="1"/>
  <c r="Q13" i="6"/>
  <c r="R13" i="6" s="1"/>
  <c r="L13" i="6"/>
  <c r="M13" i="6"/>
  <c r="G13" i="6"/>
  <c r="H13" i="6" s="1"/>
  <c r="V7" i="6"/>
  <c r="W7" i="6"/>
  <c r="Q7" i="6"/>
  <c r="R7" i="6" s="1"/>
  <c r="L7" i="6"/>
  <c r="M7" i="6" s="1"/>
  <c r="G7" i="6"/>
  <c r="H7" i="6" s="1"/>
  <c r="V6" i="6"/>
  <c r="W6" i="6" s="1"/>
  <c r="Q6" i="6"/>
  <c r="R6" i="6" s="1"/>
  <c r="L6" i="6"/>
  <c r="M6" i="6" s="1"/>
  <c r="G6" i="6"/>
  <c r="H6" i="6" s="1"/>
  <c r="V2" i="6"/>
  <c r="W2" i="6"/>
  <c r="Q2" i="6"/>
  <c r="R2" i="6" s="1"/>
  <c r="L2" i="6"/>
  <c r="M2" i="6" s="1"/>
  <c r="X2" i="6" s="1"/>
  <c r="AE2" i="6" s="1"/>
  <c r="G2" i="6"/>
  <c r="H2" i="6" s="1"/>
  <c r="X26" i="6" l="1"/>
  <c r="AE26" i="6" s="1"/>
  <c r="X5" i="6"/>
  <c r="AE5" i="6" s="1"/>
  <c r="X14" i="6"/>
  <c r="AE14" i="6" s="1"/>
  <c r="X27" i="6"/>
  <c r="AE27" i="6" s="1"/>
  <c r="X6" i="6"/>
  <c r="AE6" i="6" s="1"/>
  <c r="X20" i="6"/>
  <c r="AE20" i="6" s="1"/>
  <c r="X7" i="6"/>
  <c r="AE7" i="6" s="1"/>
  <c r="X11" i="6"/>
  <c r="AE11" i="6" s="1"/>
  <c r="X10" i="8"/>
  <c r="AE10" i="8" s="1"/>
  <c r="X2" i="8"/>
  <c r="AE2" i="8" s="1"/>
  <c r="X5" i="8"/>
  <c r="AE5" i="8" s="1"/>
  <c r="X22" i="8"/>
  <c r="AE22" i="8" s="1"/>
  <c r="X24" i="8"/>
  <c r="AE24" i="8" s="1"/>
  <c r="X21" i="8"/>
  <c r="AE21" i="8" s="1"/>
  <c r="X18" i="8"/>
  <c r="AE18" i="8" s="1"/>
  <c r="X20" i="8"/>
  <c r="AE20" i="8" s="1"/>
  <c r="X4" i="8"/>
  <c r="AE4" i="8" s="1"/>
  <c r="AE15" i="8"/>
  <c r="X9" i="8"/>
  <c r="AE9" i="8" s="1"/>
  <c r="X6" i="8"/>
  <c r="AE6" i="8" s="1"/>
  <c r="X7" i="8"/>
  <c r="AE7" i="8" s="1"/>
  <c r="X8" i="8"/>
  <c r="AE8" i="8" s="1"/>
  <c r="X25" i="8"/>
  <c r="AE25" i="8" s="1"/>
  <c r="X14" i="8"/>
  <c r="AE14" i="8" s="1"/>
  <c r="X19" i="8"/>
  <c r="AE19" i="8" s="1"/>
  <c r="X16" i="8"/>
  <c r="AE16" i="8" s="1"/>
  <c r="X23" i="8"/>
  <c r="AE23" i="8" s="1"/>
  <c r="X13" i="8"/>
  <c r="AE13" i="8" s="1"/>
  <c r="X3" i="8"/>
  <c r="AE3" i="8" s="1"/>
  <c r="X11" i="8"/>
  <c r="AE11" i="8" s="1"/>
  <c r="X12" i="8"/>
  <c r="AE12" i="8" s="1"/>
  <c r="X9" i="6"/>
  <c r="AE9" i="6" s="1"/>
  <c r="X18" i="6"/>
  <c r="AE18" i="6" s="1"/>
  <c r="X23" i="6"/>
  <c r="AE23" i="6" s="1"/>
  <c r="X21" i="6"/>
  <c r="AE21" i="6" s="1"/>
  <c r="X24" i="6"/>
  <c r="AE24" i="6" s="1"/>
  <c r="AE25" i="6"/>
  <c r="X10" i="6"/>
  <c r="AE10" i="6" s="1"/>
  <c r="X17" i="6"/>
  <c r="AE17" i="6" s="1"/>
  <c r="X13" i="6"/>
  <c r="AE13" i="6" s="1"/>
  <c r="X8" i="6"/>
  <c r="AE8" i="6" s="1"/>
  <c r="X19" i="6"/>
  <c r="AE19" i="6" s="1"/>
  <c r="X15" i="6"/>
  <c r="AE15" i="6" s="1"/>
</calcChain>
</file>

<file path=xl/comments1.xml><?xml version="1.0" encoding="utf-8"?>
<comments xmlns="http://schemas.openxmlformats.org/spreadsheetml/2006/main">
  <authors>
    <author>Francis Sarrasin-Larochelle</author>
    <author>Francis</author>
  </authors>
  <commentList>
    <comment ref="J2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12-13 (testing Charles P, Francis S-L)</t>
        </r>
      </text>
    </comment>
    <comment ref="O2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Mcgill (12-2013)</t>
        </r>
      </text>
    </comment>
    <comment ref="E3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Testing approuvé
FSL 05-2014</t>
        </r>
      </text>
    </comment>
    <comment ref="E4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11-12 (FNQ)</t>
        </r>
      </text>
    </comment>
    <comment ref="T4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Lasalle
</t>
        </r>
      </text>
    </comment>
    <comment ref="E5" authorId="1">
      <text>
        <r>
          <rPr>
            <b/>
            <sz val="9"/>
            <color indexed="81"/>
            <rFont val="Tahoma"/>
            <family val="2"/>
          </rPr>
          <t>Francis:</t>
        </r>
        <r>
          <rPr>
            <sz val="9"/>
            <color indexed="81"/>
            <rFont val="Tahoma"/>
            <family val="2"/>
          </rPr>
          <t xml:space="preserve">
Testing- 12-2013 Stephane Bédard, Francis SL</t>
        </r>
      </text>
    </comment>
    <comment ref="J5" authorId="1">
      <text>
        <r>
          <rPr>
            <b/>
            <sz val="9"/>
            <color indexed="81"/>
            <rFont val="Tahoma"/>
            <family val="2"/>
          </rPr>
          <t>Francis:</t>
        </r>
        <r>
          <rPr>
            <sz val="9"/>
            <color indexed="81"/>
            <rFont val="Tahoma"/>
            <family val="2"/>
          </rPr>
          <t xml:space="preserve">
Testing (12-2013) Charles Perreault, Francis SL</t>
        </r>
      </text>
    </comment>
    <comment ref="O5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Mcgill (12-2013)</t>
        </r>
      </text>
    </comment>
    <comment ref="E6" authorId="1">
      <text>
        <r>
          <rPr>
            <b/>
            <sz val="9"/>
            <color indexed="81"/>
            <rFont val="Tahoma"/>
            <family val="2"/>
          </rPr>
          <t>Francis:</t>
        </r>
        <r>
          <rPr>
            <sz val="9"/>
            <color indexed="81"/>
            <rFont val="Tahoma"/>
            <family val="2"/>
          </rPr>
          <t xml:space="preserve">
FNQ - 12-2013</t>
        </r>
      </text>
    </comment>
    <comment ref="J6" authorId="1">
      <text>
        <r>
          <rPr>
            <b/>
            <sz val="9"/>
            <color indexed="81"/>
            <rFont val="Tahoma"/>
            <family val="2"/>
          </rPr>
          <t>Francis:</t>
        </r>
        <r>
          <rPr>
            <sz val="9"/>
            <color indexed="81"/>
            <rFont val="Tahoma"/>
            <family val="2"/>
          </rPr>
          <t xml:space="preserve">
FNQ (01-2013)</t>
        </r>
      </text>
    </comment>
    <comment ref="T6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Guelph 03-2014</t>
        </r>
      </text>
    </comment>
    <comment ref="E7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05-2013 (FNQ)</t>
        </r>
      </text>
    </comment>
    <comment ref="T7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Lasalle
</t>
        </r>
      </text>
    </comment>
    <comment ref="E8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12-2013 (FNQ)</t>
        </r>
      </text>
    </comment>
    <comment ref="O8" authorId="1">
      <text>
        <r>
          <rPr>
            <b/>
            <sz val="9"/>
            <color indexed="81"/>
            <rFont val="Tahoma"/>
            <family val="2"/>
          </rPr>
          <t>Francis:</t>
        </r>
        <r>
          <rPr>
            <sz val="9"/>
            <color indexed="81"/>
            <rFont val="Tahoma"/>
            <family val="2"/>
          </rPr>
          <t xml:space="preserve">
Testing 02-2014
</t>
        </r>
      </text>
    </comment>
    <comment ref="T8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(10-2013)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classique parc lafontaine
</t>
        </r>
      </text>
    </comment>
    <comment ref="E10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05-13 (FNQ)</t>
        </r>
      </text>
    </comment>
    <comment ref="T10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Lasalle
</t>
        </r>
      </text>
    </comment>
    <comment ref="E11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05-13 (FNQ)</t>
        </r>
      </text>
    </comment>
    <comment ref="J11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FNQ (05-2013)</t>
        </r>
      </text>
    </comment>
    <comment ref="T11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Mai 2013</t>
        </r>
      </text>
    </comment>
    <comment ref="E12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05-2013 (FNQ)</t>
        </r>
      </text>
    </comment>
    <comment ref="T12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Ottawa 05-2014</t>
        </r>
      </text>
    </comment>
    <comment ref="J13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Stephane Bedard, Francis S-L
 (12-2013)</t>
        </r>
      </text>
    </comment>
    <comment ref="O13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Mcgill (12-2013)</t>
        </r>
      </text>
    </comment>
    <comment ref="J14" authorId="1">
      <text>
        <r>
          <rPr>
            <b/>
            <sz val="9"/>
            <color indexed="81"/>
            <rFont val="Tahoma"/>
            <family val="2"/>
          </rPr>
          <t>Francis:</t>
        </r>
        <r>
          <rPr>
            <sz val="9"/>
            <color indexed="81"/>
            <rFont val="Tahoma"/>
            <family val="2"/>
          </rPr>
          <t xml:space="preserve">
Testing (12-2013) Charles Perreault, Francis SL</t>
        </r>
      </text>
    </comment>
    <comment ref="O14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Mcgill (12-2013)</t>
        </r>
      </text>
    </comment>
    <comment ref="J15" authorId="1">
      <text>
        <r>
          <rPr>
            <b/>
            <sz val="9"/>
            <color indexed="81"/>
            <rFont val="Tahoma"/>
            <family val="2"/>
          </rPr>
          <t>Francis:</t>
        </r>
        <r>
          <rPr>
            <sz val="9"/>
            <color indexed="81"/>
            <rFont val="Tahoma"/>
            <family val="2"/>
          </rPr>
          <t xml:space="preserve">
Testing (12-2013) Charles Perreault, Francis SL</t>
        </r>
      </text>
    </comment>
    <comment ref="O15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Mcgill (12-2013)</t>
        </r>
      </text>
    </comment>
    <comment ref="O18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Mcgill (02-2013)</t>
        </r>
      </text>
    </comment>
    <comment ref="E19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FNQ 04-2014</t>
        </r>
      </text>
    </comment>
    <comment ref="T19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Ottawa 05-2014
</t>
        </r>
      </text>
    </comment>
    <comment ref="O20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Mcgill (02-2013)</t>
        </r>
      </text>
    </comment>
    <comment ref="T20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Ottawa 05-2014
</t>
        </r>
      </text>
    </comment>
    <comment ref="O21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Mcgill (02-2013)</t>
        </r>
      </text>
    </comment>
    <comment ref="T21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Lasalle
</t>
        </r>
      </text>
    </comment>
    <comment ref="T22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T-R
 </t>
        </r>
      </text>
    </comment>
    <comment ref="T23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Ottawa 05-2014</t>
        </r>
      </text>
    </comment>
    <comment ref="O24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Mcgill (02-2013)</t>
        </r>
      </text>
    </comment>
  </commentList>
</comments>
</file>

<file path=xl/comments2.xml><?xml version="1.0" encoding="utf-8"?>
<comments xmlns="http://schemas.openxmlformats.org/spreadsheetml/2006/main">
  <authors>
    <author>Francis Sarrasin-Larochelle</author>
    <author>Francis</author>
  </authors>
  <commentList>
    <comment ref="J2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FNQ 12-13 </t>
        </r>
      </text>
    </comment>
    <comment ref="O2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Mcgill (12-2013)</t>
        </r>
      </text>
    </comment>
    <comment ref="T2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5k Lasalle (FQA) 03-2013</t>
        </r>
      </text>
    </comment>
    <comment ref="J3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11-13 (testing Raymond Paris)</t>
        </r>
      </text>
    </comment>
    <comment ref="O3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Mcgill (12-2013)</t>
        </r>
      </text>
    </comment>
    <comment ref="T3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5k Lasalle (FQA) 03-2013</t>
        </r>
      </text>
    </comment>
    <comment ref="O4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Mcgill (12-2013)</t>
        </r>
      </text>
    </comment>
    <comment ref="E5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12-13 (FNQ)</t>
        </r>
      </text>
    </comment>
    <comment ref="J5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11-13 (testing Raymond Paris)</t>
        </r>
      </text>
    </comment>
    <comment ref="O5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Mcgill (02-2013)</t>
        </r>
      </text>
    </comment>
    <comment ref="T5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-Ottawa 05-2013</t>
        </r>
      </text>
    </comment>
    <comment ref="J6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03-14 testing alain labarre
</t>
        </r>
      </text>
    </comment>
    <comment ref="T6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-St-Laurent 04-2013</t>
        </r>
      </text>
    </comment>
    <comment ref="J7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FNQ 12-13 </t>
        </r>
      </text>
    </comment>
    <comment ref="E8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FNQ 05-13 </t>
        </r>
      </text>
    </comment>
    <comment ref="E9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FNQ 12-13 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St-Laurent
</t>
        </r>
      </text>
    </comment>
    <comment ref="O10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Mcgill (12-2013)</t>
        </r>
      </text>
    </comment>
    <comment ref="O12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Testing Charles P.
 (12-2013)</t>
        </r>
      </text>
    </comment>
    <comment ref="E16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12-13 Testing Charles Perreault, Francis SL</t>
        </r>
      </text>
    </comment>
    <comment ref="O16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Testing Charles P.
 (12-2013)</t>
        </r>
      </text>
    </comment>
    <comment ref="J17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12-13 Testing Charles Perreault, Francis SL</t>
        </r>
      </text>
    </comment>
    <comment ref="O17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 Mcgill (12-2013)</t>
        </r>
      </text>
    </comment>
    <comment ref="T17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FQA -Ottawa 05-2013</t>
        </r>
      </text>
    </comment>
    <comment ref="E18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FNQ 05-13 </t>
        </r>
      </text>
    </comment>
    <comment ref="E19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16-02
</t>
        </r>
      </text>
    </comment>
    <comment ref="E20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11-12 (FNQ)</t>
        </r>
      </text>
    </comment>
    <comment ref="E24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12-13 Testing Charles Perreault, Francis SL</t>
        </r>
      </text>
    </comment>
    <comment ref="O24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Testing Charles P.
 (12-2013)</t>
        </r>
      </text>
    </comment>
    <comment ref="T24" authorId="1">
      <text>
        <r>
          <rPr>
            <b/>
            <sz val="9"/>
            <color indexed="81"/>
            <rFont val="Tahoma"/>
            <family val="2"/>
          </rPr>
          <t>Francis:</t>
        </r>
        <r>
          <rPr>
            <sz val="9"/>
            <color indexed="81"/>
            <rFont val="Tahoma"/>
            <family val="2"/>
          </rPr>
          <t xml:space="preserve">
Testing - 02-2013 (Charles P.)</t>
        </r>
      </text>
    </comment>
  </commentList>
</comments>
</file>

<file path=xl/sharedStrings.xml><?xml version="1.0" encoding="utf-8"?>
<sst xmlns="http://schemas.openxmlformats.org/spreadsheetml/2006/main" count="293" uniqueCount="111">
  <si>
    <t>Joliette</t>
  </si>
  <si>
    <t>Charles Paquet</t>
  </si>
  <si>
    <t>Nicolas Gilbert</t>
  </si>
  <si>
    <t>Charles Brault</t>
  </si>
  <si>
    <t>Philippe Tremblay</t>
  </si>
  <si>
    <t>Julien Lemay</t>
  </si>
  <si>
    <t>Séverine Bouchez</t>
  </si>
  <si>
    <t>Isabelle Gagnon</t>
  </si>
  <si>
    <t>Stéphanie Roy</t>
  </si>
  <si>
    <t>Chloé Lambert</t>
  </si>
  <si>
    <t>Marie-Renée Vial</t>
  </si>
  <si>
    <t>Sandrine Campeau</t>
  </si>
  <si>
    <t>Marika Plourde-Couture</t>
  </si>
  <si>
    <t>Fany Mainville</t>
  </si>
  <si>
    <t>FEMME</t>
  </si>
  <si>
    <t>400m</t>
  </si>
  <si>
    <t>Temps réalisé</t>
  </si>
  <si>
    <t>%</t>
  </si>
  <si>
    <t>pts</t>
  </si>
  <si>
    <t>800m</t>
  </si>
  <si>
    <t>3000m</t>
  </si>
  <si>
    <t>Emy Legault</t>
  </si>
  <si>
    <t>Camille Delamarre</t>
  </si>
  <si>
    <t>Annie-Kim Labarre</t>
  </si>
  <si>
    <t>Elisabeth Boutin</t>
  </si>
  <si>
    <t>Véronique Demers</t>
  </si>
  <si>
    <t>Karol-Ann Roy</t>
  </si>
  <si>
    <t>Alexis Lepage</t>
  </si>
  <si>
    <t>Xavier Grenier-Talavera</t>
  </si>
  <si>
    <t>Jérémy Briand</t>
  </si>
  <si>
    <t>Philippe Bédard</t>
  </si>
  <si>
    <t>Jeremy Obrand</t>
  </si>
  <si>
    <t>Francis Lefebvre</t>
  </si>
  <si>
    <t>Les Rapides</t>
  </si>
  <si>
    <t>11-2013</t>
  </si>
  <si>
    <t>03-2014</t>
  </si>
  <si>
    <t>05-2014</t>
  </si>
  <si>
    <t>Tri-O-Lacs</t>
  </si>
  <si>
    <t>12-2013</t>
  </si>
  <si>
    <t>02-2014</t>
  </si>
  <si>
    <t>04-2014</t>
  </si>
  <si>
    <t>Marie-Claudelle Jeanotte</t>
  </si>
  <si>
    <t>Rouge et Or</t>
  </si>
  <si>
    <t>Samak</t>
  </si>
  <si>
    <t>Jet Triathlon</t>
  </si>
  <si>
    <t>Trimego</t>
  </si>
  <si>
    <t>01-2014</t>
  </si>
  <si>
    <t>Rosalie Levesque Pero</t>
  </si>
  <si>
    <t>Camille Bussieres-Paquet</t>
  </si>
  <si>
    <t>Espoirs</t>
  </si>
  <si>
    <t>Élodie Chatel</t>
  </si>
  <si>
    <t>Virginie Trottier</t>
  </si>
  <si>
    <t>Académie Ste-Thérèse</t>
  </si>
  <si>
    <t>Béatrice Martin</t>
  </si>
  <si>
    <t>Emilie Larin Larouche</t>
  </si>
  <si>
    <t>Laurence Gagnier</t>
  </si>
  <si>
    <t>Ann-Sophie Chalifoux</t>
  </si>
  <si>
    <t>Triathlon Rive-Nord</t>
  </si>
  <si>
    <t>08-2013</t>
  </si>
  <si>
    <t>Date</t>
  </si>
  <si>
    <t>Clubs</t>
  </si>
  <si>
    <t>Norme 400</t>
  </si>
  <si>
    <t>Norme 800</t>
  </si>
  <si>
    <t>Norme 3000m</t>
  </si>
  <si>
    <t>Norme 5000m</t>
  </si>
  <si>
    <t>Âge 31 -12</t>
  </si>
  <si>
    <t>Élise Lechasseur</t>
  </si>
  <si>
    <t>Pamela-Ann Bachelder St-Pierre</t>
  </si>
  <si>
    <t>03-2013</t>
  </si>
  <si>
    <t>Catherine Trudel Guy</t>
  </si>
  <si>
    <t>Virginie Dufresne</t>
  </si>
  <si>
    <t>Âge au 31-12-2014</t>
  </si>
  <si>
    <t>Club</t>
  </si>
  <si>
    <t>Rouge et or</t>
  </si>
  <si>
    <t>04-2013</t>
  </si>
  <si>
    <t>Tri-o-Lacs</t>
  </si>
  <si>
    <t>Gabriel Legault</t>
  </si>
  <si>
    <t>Philippe Vézina</t>
  </si>
  <si>
    <t>Guelph</t>
  </si>
  <si>
    <t>Indépendant</t>
  </si>
  <si>
    <t>05-2013</t>
  </si>
  <si>
    <t>Les rapides</t>
  </si>
  <si>
    <t>Édouard Garneau</t>
  </si>
  <si>
    <t>Steven Lafleur</t>
  </si>
  <si>
    <t>Xavier Houle</t>
  </si>
  <si>
    <t>Charles-Antoine Gagné</t>
  </si>
  <si>
    <t>Vincent Forest-Richard</t>
  </si>
  <si>
    <t>Les zéclairs</t>
  </si>
  <si>
    <t>Charles Gallagher</t>
  </si>
  <si>
    <t>Triathlon Rive Nord</t>
  </si>
  <si>
    <t>Alexandre Gignac</t>
  </si>
  <si>
    <t>Simon Baribeau</t>
  </si>
  <si>
    <t>Maxime Dinel</t>
  </si>
  <si>
    <t>Émile Remington-Molgat</t>
  </si>
  <si>
    <t>Normes</t>
  </si>
  <si>
    <t>Drummond</t>
  </si>
  <si>
    <t>T - R</t>
  </si>
  <si>
    <t>Lac Delage</t>
  </si>
  <si>
    <t>Valleyfield</t>
  </si>
  <si>
    <t>Magog</t>
  </si>
  <si>
    <t>UDEM</t>
  </si>
  <si>
    <t>Total</t>
  </si>
  <si>
    <t>*Athlète ayant réalisé le critère #1 (mondiaux)</t>
  </si>
  <si>
    <t>*Athlète ayant réalisé le critère #3 (top 5 senior)</t>
  </si>
  <si>
    <t>Andréanne Brière-Dulude</t>
  </si>
  <si>
    <t>Port Cartier</t>
  </si>
  <si>
    <t>Mohammad Alasabbagh</t>
  </si>
  <si>
    <t>11-2014</t>
  </si>
  <si>
    <t>12-2014</t>
  </si>
  <si>
    <t>10-2014</t>
  </si>
  <si>
    <t>09-2014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</si>
</sst>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0C0C0"/>
      </left>
      <right/>
      <top/>
      <bottom/>
      <diagonal/>
    </border>
    <border>
      <left style="medium">
        <color rgb="FFC0C0C0"/>
      </left>
      <right/>
      <top/>
      <bottom style="medium">
        <color rgb="FFC0C0C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0" xfId="0" applyFill="1"/>
    <xf numFmtId="0" fontId="0" fillId="0" borderId="2" xfId="0" applyBorder="1" applyAlignment="1">
      <alignment horizontal="center" wrapText="1"/>
    </xf>
    <xf numFmtId="47" fontId="0" fillId="0" borderId="3" xfId="0" applyNumberForma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47" fontId="0" fillId="0" borderId="0" xfId="0" applyNumberForma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47" fontId="4" fillId="0" borderId="1" xfId="0" applyNumberFormat="1" applyFont="1" applyFill="1" applyBorder="1" applyAlignment="1">
      <alignment horizontal="center" vertical="center" wrapText="1"/>
    </xf>
    <xf numFmtId="47" fontId="4" fillId="0" borderId="1" xfId="0" applyNumberFormat="1" applyFont="1" applyFill="1" applyBorder="1" applyAlignment="1">
      <alignment horizontal="center"/>
    </xf>
    <xf numFmtId="10" fontId="4" fillId="0" borderId="1" xfId="1" applyNumberFormat="1" applyFont="1" applyFill="1" applyBorder="1" applyAlignment="1">
      <alignment horizontal="center"/>
    </xf>
    <xf numFmtId="9" fontId="5" fillId="3" borderId="1" xfId="1" applyFont="1" applyFill="1" applyBorder="1" applyAlignment="1">
      <alignment horizontal="center"/>
    </xf>
    <xf numFmtId="2" fontId="5" fillId="0" borderId="1" xfId="0" applyNumberFormat="1" applyFont="1" applyFill="1" applyBorder="1" applyAlignment="1">
      <alignment horizontal="center"/>
    </xf>
    <xf numFmtId="47" fontId="4" fillId="0" borderId="1" xfId="1" applyNumberFormat="1" applyFont="1" applyFill="1" applyBorder="1" applyAlignment="1">
      <alignment horizontal="center"/>
    </xf>
    <xf numFmtId="9" fontId="5" fillId="0" borderId="1" xfId="1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7" fontId="4" fillId="0" borderId="1" xfId="0" applyNumberFormat="1" applyFont="1" applyFill="1" applyBorder="1" applyAlignment="1">
      <alignment horizontal="center" vertical="center"/>
    </xf>
    <xf numFmtId="47" fontId="4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10" fontId="4" fillId="0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47" fontId="4" fillId="2" borderId="1" xfId="0" applyNumberFormat="1" applyFont="1" applyFill="1" applyBorder="1" applyAlignment="1">
      <alignment horizontal="center"/>
    </xf>
    <xf numFmtId="47" fontId="4" fillId="2" borderId="1" xfId="0" applyNumberFormat="1" applyFont="1" applyFill="1" applyBorder="1" applyAlignment="1">
      <alignment horizontal="center" wrapText="1"/>
    </xf>
    <xf numFmtId="47" fontId="4" fillId="0" borderId="1" xfId="0" applyNumberFormat="1" applyFont="1" applyFill="1" applyBorder="1" applyAlignment="1">
      <alignment horizontal="center" wrapText="1"/>
    </xf>
    <xf numFmtId="47" fontId="4" fillId="3" borderId="1" xfId="0" applyNumberFormat="1" applyFont="1" applyFill="1" applyBorder="1" applyAlignment="1">
      <alignment horizontal="center"/>
    </xf>
    <xf numFmtId="47" fontId="4" fillId="4" borderId="1" xfId="0" applyNumberFormat="1" applyFont="1" applyFill="1" applyBorder="1" applyAlignment="1">
      <alignment horizontal="center"/>
    </xf>
    <xf numFmtId="20" fontId="4" fillId="0" borderId="1" xfId="0" applyNumberFormat="1" applyFont="1" applyFill="1" applyBorder="1" applyAlignment="1">
      <alignment horizontal="center"/>
    </xf>
    <xf numFmtId="47" fontId="4" fillId="3" borderId="1" xfId="0" applyNumberFormat="1" applyFont="1" applyFill="1" applyBorder="1" applyAlignment="1">
      <alignment horizontal="center" wrapText="1"/>
    </xf>
    <xf numFmtId="47" fontId="6" fillId="0" borderId="1" xfId="0" applyNumberFormat="1" applyFont="1" applyFill="1" applyBorder="1" applyAlignment="1">
      <alignment horizontal="center" wrapText="1"/>
    </xf>
    <xf numFmtId="20" fontId="6" fillId="0" borderId="1" xfId="0" applyNumberFormat="1" applyFont="1" applyFill="1" applyBorder="1" applyAlignment="1">
      <alignment horizontal="center" wrapText="1"/>
    </xf>
    <xf numFmtId="47" fontId="6" fillId="3" borderId="1" xfId="0" applyNumberFormat="1" applyFont="1" applyFill="1" applyBorder="1" applyAlignment="1">
      <alignment horizontal="center" wrapText="1"/>
    </xf>
    <xf numFmtId="47" fontId="6" fillId="4" borderId="1" xfId="0" applyNumberFormat="1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47" fontId="4" fillId="3" borderId="1" xfId="0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/>
    </xf>
    <xf numFmtId="2" fontId="4" fillId="3" borderId="1" xfId="0" applyNumberFormat="1" applyFont="1" applyFill="1" applyBorder="1" applyAlignment="1">
      <alignment horizontal="center"/>
    </xf>
    <xf numFmtId="10" fontId="4" fillId="3" borderId="1" xfId="1" applyNumberFormat="1" applyFont="1" applyFill="1" applyBorder="1" applyAlignment="1">
      <alignment horizontal="center"/>
    </xf>
    <xf numFmtId="47" fontId="4" fillId="3" borderId="1" xfId="1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 vertical="center"/>
    </xf>
    <xf numFmtId="47" fontId="4" fillId="6" borderId="1" xfId="0" applyNumberFormat="1" applyFont="1" applyFill="1" applyBorder="1" applyAlignment="1">
      <alignment horizontal="center" vertical="center"/>
    </xf>
    <xf numFmtId="47" fontId="4" fillId="6" borderId="1" xfId="0" applyNumberFormat="1" applyFont="1" applyFill="1" applyBorder="1" applyAlignment="1">
      <alignment horizontal="center"/>
    </xf>
    <xf numFmtId="9" fontId="5" fillId="6" borderId="1" xfId="1" applyFont="1" applyFill="1" applyBorder="1" applyAlignment="1">
      <alignment horizontal="center"/>
    </xf>
    <xf numFmtId="2" fontId="5" fillId="6" borderId="1" xfId="0" applyNumberFormat="1" applyFont="1" applyFill="1" applyBorder="1" applyAlignment="1">
      <alignment horizontal="center"/>
    </xf>
    <xf numFmtId="2" fontId="4" fillId="6" borderId="1" xfId="0" applyNumberFormat="1" applyFont="1" applyFill="1" applyBorder="1" applyAlignment="1">
      <alignment horizontal="center"/>
    </xf>
    <xf numFmtId="10" fontId="4" fillId="6" borderId="1" xfId="1" applyNumberFormat="1" applyFont="1" applyFill="1" applyBorder="1" applyAlignment="1">
      <alignment horizontal="center"/>
    </xf>
    <xf numFmtId="47" fontId="4" fillId="6" borderId="1" xfId="1" applyNumberFormat="1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 wrapText="1"/>
    </xf>
    <xf numFmtId="9" fontId="4" fillId="3" borderId="1" xfId="1" applyFont="1" applyFill="1" applyBorder="1" applyAlignment="1">
      <alignment horizontal="center"/>
    </xf>
    <xf numFmtId="47" fontId="6" fillId="6" borderId="1" xfId="0" applyNumberFormat="1" applyFont="1" applyFill="1" applyBorder="1" applyAlignment="1">
      <alignment horizontal="center" wrapText="1"/>
    </xf>
    <xf numFmtId="9" fontId="4" fillId="6" borderId="1" xfId="1" applyFont="1" applyFill="1" applyBorder="1" applyAlignment="1">
      <alignment horizontal="center"/>
    </xf>
    <xf numFmtId="9" fontId="4" fillId="0" borderId="1" xfId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7" fontId="4" fillId="5" borderId="1" xfId="0" applyNumberFormat="1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25"/>
  <sheetViews>
    <sheetView tabSelected="1" zoomScale="70" zoomScaleNormal="70" workbookViewId="0">
      <selection activeCell="H13" sqref="H13:AE13"/>
    </sheetView>
  </sheetViews>
  <sheetFormatPr baseColWidth="10" defaultRowHeight="15" x14ac:dyDescent="0.25"/>
  <cols>
    <col min="1" max="1" width="28.5703125" customWidth="1"/>
    <col min="2" max="2" width="14.42578125" customWidth="1"/>
    <col min="3" max="3" width="21.85546875" customWidth="1"/>
    <col min="4" max="4" width="13" customWidth="1"/>
    <col min="5" max="13" width="11.42578125" customWidth="1"/>
    <col min="14" max="14" width="16.42578125" customWidth="1"/>
    <col min="15" max="18" width="11.42578125" customWidth="1"/>
    <col min="19" max="19" width="15.28515625" customWidth="1"/>
    <col min="20" max="24" width="11.42578125" customWidth="1"/>
  </cols>
  <sheetData>
    <row r="1" spans="1:32" ht="16.5" thickBot="1" x14ac:dyDescent="0.3">
      <c r="A1" s="26"/>
      <c r="B1" s="7" t="s">
        <v>71</v>
      </c>
      <c r="C1" s="7" t="s">
        <v>72</v>
      </c>
      <c r="D1" s="7"/>
      <c r="E1" s="7" t="s">
        <v>15</v>
      </c>
      <c r="F1" s="7" t="s">
        <v>59</v>
      </c>
      <c r="G1" s="7"/>
      <c r="H1" s="7"/>
      <c r="I1" s="7"/>
      <c r="J1" s="7" t="s">
        <v>19</v>
      </c>
      <c r="K1" s="7" t="s">
        <v>59</v>
      </c>
      <c r="L1" s="7"/>
      <c r="M1" s="7"/>
      <c r="N1" s="7"/>
      <c r="O1" s="7" t="s">
        <v>20</v>
      </c>
      <c r="P1" s="7" t="s">
        <v>59</v>
      </c>
      <c r="Q1" s="7"/>
      <c r="R1" s="7"/>
      <c r="S1" s="7"/>
      <c r="T1" s="7">
        <v>5000</v>
      </c>
      <c r="U1" s="7" t="s">
        <v>59</v>
      </c>
      <c r="V1" s="7"/>
      <c r="W1" s="7"/>
      <c r="X1" s="7"/>
      <c r="Y1" s="8" t="s">
        <v>0</v>
      </c>
      <c r="Z1" s="8" t="s">
        <v>95</v>
      </c>
      <c r="AA1" s="8" t="s">
        <v>96</v>
      </c>
      <c r="AB1" s="8" t="s">
        <v>97</v>
      </c>
      <c r="AC1" s="8" t="s">
        <v>98</v>
      </c>
      <c r="AD1" s="8" t="s">
        <v>99</v>
      </c>
      <c r="AE1" s="25" t="s">
        <v>101</v>
      </c>
    </row>
    <row r="2" spans="1:32" ht="18" customHeight="1" thickBot="1" x14ac:dyDescent="0.3">
      <c r="A2" s="39" t="s">
        <v>27</v>
      </c>
      <c r="B2" s="40">
        <v>20</v>
      </c>
      <c r="C2" s="40" t="s">
        <v>73</v>
      </c>
      <c r="D2" s="41">
        <v>3.1944444444444442E-3</v>
      </c>
      <c r="E2" s="30">
        <v>2.9317129629629628E-3</v>
      </c>
      <c r="F2" s="30" t="s">
        <v>107</v>
      </c>
      <c r="G2" s="13">
        <f t="shared" ref="G2:G5" si="0">D2/E2</f>
        <v>1.0896170548756414</v>
      </c>
      <c r="H2" s="42">
        <f>G2*25</f>
        <v>27.240426371891036</v>
      </c>
      <c r="I2" s="30">
        <v>6.5972222222222222E-3</v>
      </c>
      <c r="J2" s="33">
        <v>6.3078703703703708E-3</v>
      </c>
      <c r="K2" s="33" t="s">
        <v>38</v>
      </c>
      <c r="L2" s="13">
        <f>I2/J2</f>
        <v>1.0458715596330275</v>
      </c>
      <c r="M2" s="42">
        <f>L2*25</f>
        <v>26.146788990825687</v>
      </c>
      <c r="N2" s="33">
        <v>6.1342592592592594E-3</v>
      </c>
      <c r="O2" s="30">
        <v>6.1921296296296299E-3</v>
      </c>
      <c r="P2" s="30" t="s">
        <v>38</v>
      </c>
      <c r="Q2" s="13">
        <f>N2/O2</f>
        <v>0.99065420560747663</v>
      </c>
      <c r="R2" s="42">
        <f>Q2*20</f>
        <v>19.813084112149532</v>
      </c>
      <c r="S2" s="30">
        <v>1.0555555555555554E-2</v>
      </c>
      <c r="T2" s="30">
        <v>1.0462962962962964E-2</v>
      </c>
      <c r="U2" s="43" t="s">
        <v>74</v>
      </c>
      <c r="V2" s="13"/>
      <c r="W2" s="42">
        <f>V2*20</f>
        <v>0</v>
      </c>
      <c r="X2" s="43">
        <f>H2+R2</f>
        <v>47.053510484040572</v>
      </c>
      <c r="Y2" s="39"/>
      <c r="Z2" s="39">
        <v>10</v>
      </c>
      <c r="AA2" s="39">
        <v>10</v>
      </c>
      <c r="AB2" s="39"/>
      <c r="AC2" s="39"/>
      <c r="AD2" s="39">
        <v>24</v>
      </c>
      <c r="AE2" s="43">
        <f>SUM(X2:AD2)</f>
        <v>91.053510484040572</v>
      </c>
      <c r="AF2" t="s">
        <v>102</v>
      </c>
    </row>
    <row r="3" spans="1:32" ht="18" customHeight="1" thickBot="1" x14ac:dyDescent="0.3">
      <c r="A3" s="39" t="s">
        <v>29</v>
      </c>
      <c r="B3" s="40">
        <v>19</v>
      </c>
      <c r="C3" s="40" t="s">
        <v>79</v>
      </c>
      <c r="D3" s="41">
        <v>3.2291666666666666E-3</v>
      </c>
      <c r="E3" s="30">
        <v>3.1481481481481482E-3</v>
      </c>
      <c r="F3" s="30" t="s">
        <v>36</v>
      </c>
      <c r="G3" s="13">
        <f t="shared" si="0"/>
        <v>1.025735294117647</v>
      </c>
      <c r="H3" s="42">
        <f>G3*25</f>
        <v>25.643382352941174</v>
      </c>
      <c r="I3" s="30">
        <v>6.6666666666666671E-3</v>
      </c>
      <c r="J3" s="33"/>
      <c r="K3" s="33"/>
      <c r="L3" s="13"/>
      <c r="M3" s="42"/>
      <c r="N3" s="33">
        <v>6.2037037037037043E-3</v>
      </c>
      <c r="O3" s="30">
        <v>5.9606481481481489E-3</v>
      </c>
      <c r="P3" s="30" t="s">
        <v>46</v>
      </c>
      <c r="Q3" s="13">
        <f>N3/O3</f>
        <v>1.0407766990291263</v>
      </c>
      <c r="R3" s="42">
        <f>Q3*25</f>
        <v>26.019417475728158</v>
      </c>
      <c r="S3" s="30">
        <v>1.0798611111111111E-2</v>
      </c>
      <c r="T3" s="30">
        <v>1.0381944444444444E-2</v>
      </c>
      <c r="U3" s="43" t="s">
        <v>40</v>
      </c>
      <c r="V3" s="13">
        <f>S3/T3</f>
        <v>1.0401337792642142</v>
      </c>
      <c r="W3" s="42">
        <f>V3*25</f>
        <v>26.003344481605357</v>
      </c>
      <c r="X3" s="43">
        <f>H3+R3</f>
        <v>51.662799828669336</v>
      </c>
      <c r="Y3" s="39"/>
      <c r="Z3" s="39"/>
      <c r="AA3" s="39"/>
      <c r="AB3" s="39">
        <v>8</v>
      </c>
      <c r="AC3" s="39"/>
      <c r="AD3" s="39">
        <v>29</v>
      </c>
      <c r="AE3" s="43">
        <f>SUM(X3:AD3)</f>
        <v>88.662799828669336</v>
      </c>
      <c r="AF3" t="s">
        <v>102</v>
      </c>
    </row>
    <row r="4" spans="1:32" ht="18" customHeight="1" thickBot="1" x14ac:dyDescent="0.3">
      <c r="A4" s="39" t="s">
        <v>28</v>
      </c>
      <c r="B4" s="40">
        <v>19</v>
      </c>
      <c r="C4" s="40" t="s">
        <v>37</v>
      </c>
      <c r="D4" s="41">
        <v>3.2291666666666666E-3</v>
      </c>
      <c r="E4" s="30">
        <v>2.9973379629629634E-3</v>
      </c>
      <c r="F4" s="30" t="s">
        <v>107</v>
      </c>
      <c r="G4" s="13">
        <f t="shared" si="0"/>
        <v>1.0773448662007181</v>
      </c>
      <c r="H4" s="42">
        <f>G4*25</f>
        <v>26.933621655017951</v>
      </c>
      <c r="I4" s="30">
        <v>6.6666666666666671E-3</v>
      </c>
      <c r="J4" s="33"/>
      <c r="K4" s="33"/>
      <c r="L4" s="13"/>
      <c r="M4" s="42"/>
      <c r="N4" s="33">
        <v>6.2037037037037043E-3</v>
      </c>
      <c r="O4" s="30">
        <v>6.1712962962962963E-3</v>
      </c>
      <c r="P4" s="30" t="s">
        <v>107</v>
      </c>
      <c r="Q4" s="13">
        <f>N4/O4</f>
        <v>1.0052513128282072</v>
      </c>
      <c r="R4" s="42">
        <f>Q4*25</f>
        <v>25.131282820705181</v>
      </c>
      <c r="S4" s="30">
        <v>1.0798611111111111E-2</v>
      </c>
      <c r="T4" s="30">
        <v>1.0810185185185185E-2</v>
      </c>
      <c r="U4" s="43" t="s">
        <v>35</v>
      </c>
      <c r="V4" s="13">
        <f>S4/T4</f>
        <v>0.99892933618843682</v>
      </c>
      <c r="W4" s="42">
        <f t="shared" ref="W4:W5" si="1">V4*20</f>
        <v>19.978586723768736</v>
      </c>
      <c r="X4" s="43">
        <f>H4+R4</f>
        <v>52.064904475723132</v>
      </c>
      <c r="Y4" s="39"/>
      <c r="Z4" s="39"/>
      <c r="AA4" s="39"/>
      <c r="AB4" s="39"/>
      <c r="AC4" s="39"/>
      <c r="AD4" s="39">
        <v>27</v>
      </c>
      <c r="AE4" s="43">
        <f>SUM(X4:AD4)</f>
        <v>79.064904475723125</v>
      </c>
      <c r="AF4" t="s">
        <v>102</v>
      </c>
    </row>
    <row r="5" spans="1:32" ht="18" customHeight="1" thickBot="1" x14ac:dyDescent="0.3">
      <c r="A5" s="46" t="s">
        <v>76</v>
      </c>
      <c r="B5" s="47">
        <v>21</v>
      </c>
      <c r="C5" s="47" t="s">
        <v>73</v>
      </c>
      <c r="D5" s="48">
        <v>3.1712962962962958E-3</v>
      </c>
      <c r="E5" s="49">
        <v>3.2638888888888891E-3</v>
      </c>
      <c r="F5" s="49" t="s">
        <v>107</v>
      </c>
      <c r="G5" s="50">
        <f t="shared" si="0"/>
        <v>0.9716312056737586</v>
      </c>
      <c r="H5" s="51">
        <f>G5*20</f>
        <v>19.432624113475171</v>
      </c>
      <c r="I5" s="49">
        <v>6.5277777777777782E-3</v>
      </c>
      <c r="J5" s="49">
        <v>6.8402777777777776E-3</v>
      </c>
      <c r="K5" s="49" t="s">
        <v>38</v>
      </c>
      <c r="L5" s="50">
        <f>I5/J5</f>
        <v>0.95431472081218283</v>
      </c>
      <c r="M5" s="51">
        <f>L5*20</f>
        <v>19.086294416243657</v>
      </c>
      <c r="N5" s="49">
        <v>6.0648148148148145E-3</v>
      </c>
      <c r="O5" s="49">
        <v>6.1574074074074074E-3</v>
      </c>
      <c r="P5" s="49" t="s">
        <v>38</v>
      </c>
      <c r="Q5" s="50">
        <f>N5/O5</f>
        <v>0.98496240601503759</v>
      </c>
      <c r="R5" s="51">
        <f>Q5*20</f>
        <v>19.699248120300751</v>
      </c>
      <c r="S5" s="49">
        <v>1.0555555555555554E-2</v>
      </c>
      <c r="T5" s="49">
        <v>1.0625000000000001E-2</v>
      </c>
      <c r="U5" s="49" t="s">
        <v>40</v>
      </c>
      <c r="V5" s="50">
        <f>S5/T5</f>
        <v>0.9934640522875815</v>
      </c>
      <c r="W5" s="51">
        <f t="shared" si="1"/>
        <v>19.869281045751631</v>
      </c>
      <c r="X5" s="52">
        <f>H5+M5</f>
        <v>38.518918529718832</v>
      </c>
      <c r="Y5" s="46"/>
      <c r="Z5" s="46"/>
      <c r="AA5" s="46"/>
      <c r="AB5" s="46"/>
      <c r="AC5" s="46"/>
      <c r="AD5" s="46">
        <v>26</v>
      </c>
      <c r="AE5" s="52">
        <f>SUM(X5:AD5)</f>
        <v>64.518918529718832</v>
      </c>
      <c r="AF5" t="s">
        <v>103</v>
      </c>
    </row>
    <row r="6" spans="1:32" ht="18" customHeight="1" thickBot="1" x14ac:dyDescent="0.3">
      <c r="A6" s="6" t="s">
        <v>32</v>
      </c>
      <c r="B6" s="19">
        <v>21</v>
      </c>
      <c r="C6" s="19" t="s">
        <v>78</v>
      </c>
      <c r="D6" s="20">
        <v>3.1712962962962958E-3</v>
      </c>
      <c r="E6" s="27">
        <v>3.1064814814814813E-3</v>
      </c>
      <c r="F6" s="21" t="s">
        <v>108</v>
      </c>
      <c r="G6" s="16">
        <f t="shared" ref="G6:G12" si="2">D6/E6</f>
        <v>1.020864381520119</v>
      </c>
      <c r="H6" s="14">
        <f>G6*25</f>
        <v>25.521609538002977</v>
      </c>
      <c r="I6" s="21">
        <v>6.5277777777777782E-3</v>
      </c>
      <c r="J6" s="21"/>
      <c r="K6" s="21"/>
      <c r="L6" s="16"/>
      <c r="M6" s="14"/>
      <c r="N6" s="21">
        <v>6.0648148148148145E-3</v>
      </c>
      <c r="O6" s="11"/>
      <c r="P6" s="11" t="s">
        <v>108</v>
      </c>
      <c r="Q6" s="16"/>
      <c r="R6" s="14"/>
      <c r="S6" s="11">
        <v>1.0555555555555554E-2</v>
      </c>
      <c r="T6" s="11">
        <v>1.0706018518518517E-2</v>
      </c>
      <c r="U6" s="17" t="s">
        <v>35</v>
      </c>
      <c r="V6" s="16">
        <f>S6/T6</f>
        <v>0.98594594594594587</v>
      </c>
      <c r="W6" s="14">
        <f t="shared" ref="W6:W12" si="3">V6*20</f>
        <v>19.718918918918916</v>
      </c>
      <c r="X6" s="18">
        <f>H6+W6</f>
        <v>45.240528456921894</v>
      </c>
      <c r="Y6" s="6"/>
      <c r="Z6" s="38">
        <v>9</v>
      </c>
      <c r="AA6" s="6">
        <v>9</v>
      </c>
      <c r="AB6" s="6"/>
      <c r="AC6" s="6">
        <v>19</v>
      </c>
      <c r="AD6" s="6">
        <v>18</v>
      </c>
      <c r="AE6" s="18">
        <f>X6+Z6+AC6+AD6</f>
        <v>91.240528456921894</v>
      </c>
    </row>
    <row r="7" spans="1:32" ht="18" customHeight="1" thickBot="1" x14ac:dyDescent="0.3">
      <c r="A7" s="7" t="s">
        <v>2</v>
      </c>
      <c r="B7" s="9">
        <v>19</v>
      </c>
      <c r="C7" s="9" t="s">
        <v>45</v>
      </c>
      <c r="D7" s="10">
        <v>3.2291666666666666E-3</v>
      </c>
      <c r="E7" s="11">
        <v>3.3773148148148152E-3</v>
      </c>
      <c r="F7" s="11" t="s">
        <v>107</v>
      </c>
      <c r="G7" s="16">
        <f t="shared" si="2"/>
        <v>0.95613433858807395</v>
      </c>
      <c r="H7" s="14">
        <f>G7*20</f>
        <v>19.122686771761479</v>
      </c>
      <c r="I7" s="11">
        <v>6.6666666666666671E-3</v>
      </c>
      <c r="J7" s="29"/>
      <c r="K7" s="29"/>
      <c r="L7" s="16"/>
      <c r="M7" s="14"/>
      <c r="N7" s="29">
        <v>6.2037037037037043E-3</v>
      </c>
      <c r="O7" s="11">
        <v>6.4432870370370364E-3</v>
      </c>
      <c r="P7" s="11" t="s">
        <v>108</v>
      </c>
      <c r="Q7" s="16"/>
      <c r="R7" s="14">
        <f>Q7*20</f>
        <v>0</v>
      </c>
      <c r="S7" s="11">
        <v>1.0798611111111111E-2</v>
      </c>
      <c r="T7" s="11">
        <v>1.1208333333333334E-2</v>
      </c>
      <c r="U7" s="17" t="s">
        <v>74</v>
      </c>
      <c r="V7" s="16">
        <f>S7/T7</f>
        <v>0.96344485749690201</v>
      </c>
      <c r="W7" s="14">
        <f t="shared" si="3"/>
        <v>19.268897149938041</v>
      </c>
      <c r="X7" s="18">
        <f>H7+W7</f>
        <v>38.391583921699521</v>
      </c>
      <c r="Y7" s="6">
        <v>9</v>
      </c>
      <c r="Z7" s="38">
        <v>8</v>
      </c>
      <c r="AA7" s="38">
        <v>8</v>
      </c>
      <c r="AB7" s="38">
        <v>4</v>
      </c>
      <c r="AC7" s="6">
        <v>20</v>
      </c>
      <c r="AD7" s="6">
        <v>22</v>
      </c>
      <c r="AE7" s="18">
        <f>SUM(X7+Y7+AC7+AD7)</f>
        <v>89.391583921699521</v>
      </c>
    </row>
    <row r="8" spans="1:32" ht="18" customHeight="1" thickBot="1" x14ac:dyDescent="0.3">
      <c r="A8" s="7" t="s">
        <v>1</v>
      </c>
      <c r="B8" s="9">
        <v>17</v>
      </c>
      <c r="C8" s="9" t="s">
        <v>105</v>
      </c>
      <c r="D8" s="10">
        <v>3.2986111111111111E-3</v>
      </c>
      <c r="E8" s="27">
        <v>3.1180555555555558E-3</v>
      </c>
      <c r="F8" s="11" t="s">
        <v>35</v>
      </c>
      <c r="G8" s="16">
        <f t="shared" si="2"/>
        <v>1.0579064587973273</v>
      </c>
      <c r="H8" s="14">
        <f>G8*25</f>
        <v>26.44766146993318</v>
      </c>
      <c r="I8" s="11">
        <v>6.7939814814814816E-3</v>
      </c>
      <c r="J8" s="28">
        <v>6.4699074074074069E-3</v>
      </c>
      <c r="K8" s="11" t="s">
        <v>38</v>
      </c>
      <c r="L8" s="16">
        <f>I8/J8</f>
        <v>1.0500894454382828</v>
      </c>
      <c r="M8" s="14">
        <f>L8*25</f>
        <v>26.25223613595707</v>
      </c>
      <c r="N8" s="11">
        <v>6.3541666666666668E-3</v>
      </c>
      <c r="O8" s="30">
        <v>6.5162037037037037E-3</v>
      </c>
      <c r="P8" s="32" t="s">
        <v>110</v>
      </c>
      <c r="Q8" s="16">
        <f>N8/O8</f>
        <v>0.9751332149200711</v>
      </c>
      <c r="R8" s="14">
        <f>Q8*20</f>
        <v>19.50266429840142</v>
      </c>
      <c r="S8" s="11">
        <v>1.105324074074074E-2</v>
      </c>
      <c r="T8" s="11"/>
      <c r="U8" s="17"/>
      <c r="V8" s="16"/>
      <c r="W8" s="14">
        <f t="shared" si="3"/>
        <v>0</v>
      </c>
      <c r="X8" s="18">
        <f>M8+R8</f>
        <v>45.75490043435849</v>
      </c>
      <c r="Y8" s="6">
        <v>10</v>
      </c>
      <c r="Z8" s="6"/>
      <c r="AA8" s="6"/>
      <c r="AB8" s="6">
        <v>7</v>
      </c>
      <c r="AC8" s="6"/>
      <c r="AD8" s="6">
        <v>24</v>
      </c>
      <c r="AE8" s="18">
        <f>SUM(X8:AD8)</f>
        <v>86.75490043435849</v>
      </c>
    </row>
    <row r="9" spans="1:32" ht="18" customHeight="1" thickBot="1" x14ac:dyDescent="0.3">
      <c r="A9" s="6" t="s">
        <v>4</v>
      </c>
      <c r="B9" s="19">
        <v>21</v>
      </c>
      <c r="C9" s="19" t="s">
        <v>75</v>
      </c>
      <c r="D9" s="20">
        <v>3.1712962962962958E-3</v>
      </c>
      <c r="E9" s="27">
        <v>3.0740740740740741E-3</v>
      </c>
      <c r="F9" s="21" t="s">
        <v>107</v>
      </c>
      <c r="G9" s="16">
        <f t="shared" si="2"/>
        <v>1.0316265060240961</v>
      </c>
      <c r="H9" s="14">
        <f>G9*25</f>
        <v>25.790662650602403</v>
      </c>
      <c r="I9" s="21">
        <v>6.5277777777777782E-3</v>
      </c>
      <c r="J9" s="21"/>
      <c r="K9" s="21"/>
      <c r="L9" s="16"/>
      <c r="M9" s="14"/>
      <c r="N9" s="21">
        <v>6.0648148148148145E-3</v>
      </c>
      <c r="O9" s="11"/>
      <c r="P9" s="11"/>
      <c r="Q9" s="16"/>
      <c r="R9" s="14"/>
      <c r="S9" s="11">
        <v>2.1921296296296296E-2</v>
      </c>
      <c r="T9" s="11">
        <v>2.359953703703704E-2</v>
      </c>
      <c r="U9" s="17" t="s">
        <v>35</v>
      </c>
      <c r="V9" s="16">
        <f>S9/T9</f>
        <v>0.92888670917116223</v>
      </c>
      <c r="W9" s="14">
        <f t="shared" si="3"/>
        <v>18.577734183423246</v>
      </c>
      <c r="X9" s="18">
        <f>H9+W9</f>
        <v>44.368396834025646</v>
      </c>
      <c r="Y9" s="6">
        <v>7</v>
      </c>
      <c r="Z9" s="38">
        <v>6</v>
      </c>
      <c r="AA9" s="6"/>
      <c r="AB9" s="6"/>
      <c r="AC9" s="6">
        <v>18</v>
      </c>
      <c r="AD9" s="6">
        <v>16</v>
      </c>
      <c r="AE9" s="18">
        <f>X9+Y9+AC9+AD9</f>
        <v>85.368396834025646</v>
      </c>
    </row>
    <row r="10" spans="1:32" ht="18" customHeight="1" thickBot="1" x14ac:dyDescent="0.3">
      <c r="A10" s="7" t="s">
        <v>31</v>
      </c>
      <c r="B10" s="9">
        <v>18</v>
      </c>
      <c r="C10" s="9" t="s">
        <v>37</v>
      </c>
      <c r="D10" s="10">
        <v>3.2638888888888891E-3</v>
      </c>
      <c r="E10" s="27">
        <v>3.0601851851851849E-3</v>
      </c>
      <c r="F10" s="11" t="s">
        <v>107</v>
      </c>
      <c r="G10" s="16">
        <f t="shared" si="2"/>
        <v>1.0665658093797279</v>
      </c>
      <c r="H10" s="14">
        <f>G10*25</f>
        <v>26.664145234493198</v>
      </c>
      <c r="I10" s="11">
        <v>6.7361111111111103E-3</v>
      </c>
      <c r="J10" s="30">
        <v>6.7361111111111103E-3</v>
      </c>
      <c r="K10" s="11" t="s">
        <v>39</v>
      </c>
      <c r="L10" s="16">
        <f t="shared" ref="L10:L16" si="4">I10/J10</f>
        <v>1</v>
      </c>
      <c r="M10" s="14">
        <f>L10*25</f>
        <v>25</v>
      </c>
      <c r="N10" s="29">
        <v>6.2847222222222228E-3</v>
      </c>
      <c r="O10" s="11">
        <v>6.8240740740740735E-3</v>
      </c>
      <c r="P10" s="11" t="s">
        <v>108</v>
      </c>
      <c r="Q10" s="16">
        <f t="shared" ref="Q10:Q15" si="5">N10/O10</f>
        <v>0.92096336499321585</v>
      </c>
      <c r="R10" s="14">
        <f t="shared" ref="R10:R16" si="6">Q10*20</f>
        <v>18.419267299864316</v>
      </c>
      <c r="S10" s="11">
        <v>1.0925925925925924E-2</v>
      </c>
      <c r="T10" s="11">
        <v>1.1983796296296298E-2</v>
      </c>
      <c r="U10" s="17" t="s">
        <v>35</v>
      </c>
      <c r="V10" s="16">
        <f>S10/T10</f>
        <v>0.91172493722232928</v>
      </c>
      <c r="W10" s="14">
        <f t="shared" si="3"/>
        <v>18.234498744446586</v>
      </c>
      <c r="X10" s="18">
        <f>H10+R10</f>
        <v>45.083412534357514</v>
      </c>
      <c r="Y10" s="38">
        <v>4</v>
      </c>
      <c r="Z10" s="6"/>
      <c r="AA10" s="6">
        <v>5</v>
      </c>
      <c r="AB10" s="6"/>
      <c r="AC10" s="6">
        <v>13</v>
      </c>
      <c r="AD10" s="6">
        <v>19</v>
      </c>
      <c r="AE10" s="18">
        <f>X10+AA10+AC10+AD10</f>
        <v>82.083412534357507</v>
      </c>
    </row>
    <row r="11" spans="1:32" ht="18" customHeight="1" thickBot="1" x14ac:dyDescent="0.3">
      <c r="A11" s="7" t="s">
        <v>5</v>
      </c>
      <c r="B11" s="9">
        <v>18</v>
      </c>
      <c r="C11" s="9" t="s">
        <v>81</v>
      </c>
      <c r="D11" s="10">
        <v>3.2638888888888891E-3</v>
      </c>
      <c r="E11" s="27">
        <v>2.9317129629629628E-3</v>
      </c>
      <c r="F11" s="11" t="s">
        <v>108</v>
      </c>
      <c r="G11" s="16">
        <f t="shared" si="2"/>
        <v>1.1133043821555468</v>
      </c>
      <c r="H11" s="14">
        <f>G11*25</f>
        <v>27.83260955388867</v>
      </c>
      <c r="I11" s="11">
        <v>6.7361111111111103E-3</v>
      </c>
      <c r="J11" s="29">
        <v>6.5162037037037037E-3</v>
      </c>
      <c r="K11" s="29" t="s">
        <v>80</v>
      </c>
      <c r="L11" s="16">
        <f t="shared" si="4"/>
        <v>1.0337477797513319</v>
      </c>
      <c r="M11" s="14">
        <f>L11*25</f>
        <v>25.843694493783296</v>
      </c>
      <c r="N11" s="29">
        <v>6.2847222222222228E-3</v>
      </c>
      <c r="O11" s="11">
        <v>7.0277777777777778E-3</v>
      </c>
      <c r="P11" s="11" t="s">
        <v>108</v>
      </c>
      <c r="Q11" s="16">
        <f t="shared" si="5"/>
        <v>0.89426877470355737</v>
      </c>
      <c r="R11" s="14">
        <f t="shared" si="6"/>
        <v>17.885375494071148</v>
      </c>
      <c r="S11" s="11">
        <v>1.0925925925925924E-2</v>
      </c>
      <c r="T11" s="11">
        <v>1.2131944444444443E-2</v>
      </c>
      <c r="U11" s="6" t="s">
        <v>36</v>
      </c>
      <c r="V11" s="16">
        <f>S11/T11</f>
        <v>0.90059149017363094</v>
      </c>
      <c r="W11" s="14">
        <f t="shared" si="3"/>
        <v>18.011829803472619</v>
      </c>
      <c r="X11" s="18">
        <f>H11+W11</f>
        <v>45.844439357361289</v>
      </c>
      <c r="Y11" s="38">
        <v>1</v>
      </c>
      <c r="Z11" s="6"/>
      <c r="AA11" s="6">
        <v>3</v>
      </c>
      <c r="AB11" s="6"/>
      <c r="AC11" s="6">
        <v>16</v>
      </c>
      <c r="AD11" s="6">
        <v>16</v>
      </c>
      <c r="AE11" s="18">
        <f>X11+AA11+AC11+AD11</f>
        <v>80.844439357361296</v>
      </c>
    </row>
    <row r="12" spans="1:32" ht="18" customHeight="1" thickBot="1" x14ac:dyDescent="0.3">
      <c r="A12" s="23" t="s">
        <v>82</v>
      </c>
      <c r="B12" s="22">
        <v>18</v>
      </c>
      <c r="C12" s="22" t="s">
        <v>81</v>
      </c>
      <c r="D12" s="10">
        <v>3.2638888888888891E-3</v>
      </c>
      <c r="E12" s="11">
        <v>3.3136574074074075E-3</v>
      </c>
      <c r="F12" s="35" t="s">
        <v>107</v>
      </c>
      <c r="G12" s="16">
        <f t="shared" si="2"/>
        <v>0.98498078938176736</v>
      </c>
      <c r="H12" s="14">
        <f>G12*20</f>
        <v>19.699615787635349</v>
      </c>
      <c r="I12" s="11">
        <v>6.7361111111111103E-3</v>
      </c>
      <c r="J12" s="11">
        <v>6.8055555555555569E-3</v>
      </c>
      <c r="K12" s="11" t="s">
        <v>39</v>
      </c>
      <c r="L12" s="16">
        <f t="shared" si="4"/>
        <v>0.98979591836734659</v>
      </c>
      <c r="M12" s="14">
        <f>L12*20</f>
        <v>19.795918367346932</v>
      </c>
      <c r="N12" s="29">
        <v>6.2847222222222228E-3</v>
      </c>
      <c r="O12" s="11">
        <v>6.4293981481481485E-3</v>
      </c>
      <c r="P12" s="11" t="s">
        <v>108</v>
      </c>
      <c r="Q12" s="16">
        <f t="shared" si="5"/>
        <v>0.9774977497749775</v>
      </c>
      <c r="R12" s="14">
        <f t="shared" si="6"/>
        <v>19.549954995499551</v>
      </c>
      <c r="S12" s="11">
        <v>1.0925925925925924E-2</v>
      </c>
      <c r="T12" s="11">
        <v>1.1016203703703703E-2</v>
      </c>
      <c r="U12" s="17" t="s">
        <v>109</v>
      </c>
      <c r="V12" s="16">
        <f>S12/T12</f>
        <v>0.99180500105064073</v>
      </c>
      <c r="W12" s="14">
        <f t="shared" si="3"/>
        <v>19.836100021012815</v>
      </c>
      <c r="X12" s="17">
        <f>M12+W12</f>
        <v>39.632018388359747</v>
      </c>
      <c r="Y12" s="7"/>
      <c r="Z12" s="7"/>
      <c r="AA12" s="7">
        <v>2</v>
      </c>
      <c r="AB12" s="7"/>
      <c r="AC12" s="7">
        <v>11</v>
      </c>
      <c r="AD12" s="7">
        <v>8</v>
      </c>
      <c r="AE12" s="17">
        <f>SUM(X12:AD12)</f>
        <v>60.632018388359747</v>
      </c>
    </row>
    <row r="13" spans="1:32" ht="18" customHeight="1" thickBot="1" x14ac:dyDescent="0.3">
      <c r="A13" s="7" t="s">
        <v>30</v>
      </c>
      <c r="B13" s="9">
        <v>20</v>
      </c>
      <c r="C13" s="9" t="s">
        <v>79</v>
      </c>
      <c r="D13" s="10">
        <v>3.1944444444444442E-3</v>
      </c>
      <c r="E13" s="7"/>
      <c r="F13" s="7"/>
      <c r="G13" s="16"/>
      <c r="H13" s="14"/>
      <c r="I13" s="11">
        <v>6.5972222222222222E-3</v>
      </c>
      <c r="J13" s="29">
        <v>6.4699074074074069E-3</v>
      </c>
      <c r="K13" s="11" t="s">
        <v>38</v>
      </c>
      <c r="L13" s="16">
        <f t="shared" si="4"/>
        <v>1.0196779964221825</v>
      </c>
      <c r="M13" s="14">
        <f>L13*25</f>
        <v>25.491949910554563</v>
      </c>
      <c r="N13" s="29">
        <v>6.1342592592592594E-3</v>
      </c>
      <c r="O13" s="11">
        <v>6.9328703703703696E-3</v>
      </c>
      <c r="P13" s="11" t="s">
        <v>38</v>
      </c>
      <c r="Q13" s="16">
        <f t="shared" si="5"/>
        <v>0.88480801335559278</v>
      </c>
      <c r="R13" s="14">
        <f t="shared" si="6"/>
        <v>17.696160267111857</v>
      </c>
      <c r="S13" s="11">
        <v>1.0671296296296297E-2</v>
      </c>
      <c r="T13" s="11"/>
      <c r="U13" s="17"/>
      <c r="V13" s="16"/>
      <c r="W13" s="14"/>
      <c r="X13" s="17">
        <f>R13+M13</f>
        <v>43.188110177666417</v>
      </c>
      <c r="Y13" s="7"/>
      <c r="Z13" s="7"/>
      <c r="AA13" s="7"/>
      <c r="AB13" s="7"/>
      <c r="AC13" s="7"/>
      <c r="AD13" s="7">
        <v>15</v>
      </c>
      <c r="AE13" s="17">
        <f>SUM(X13:AD13)</f>
        <v>58.188110177666417</v>
      </c>
    </row>
    <row r="14" spans="1:32" ht="18" customHeight="1" thickBot="1" x14ac:dyDescent="0.3">
      <c r="A14" s="7" t="s">
        <v>3</v>
      </c>
      <c r="B14" s="19">
        <v>21</v>
      </c>
      <c r="C14" s="19" t="s">
        <v>73</v>
      </c>
      <c r="D14" s="20">
        <v>3.1712962962962958E-3</v>
      </c>
      <c r="E14" s="11"/>
      <c r="F14" s="11"/>
      <c r="G14" s="16"/>
      <c r="H14" s="14"/>
      <c r="I14" s="11">
        <v>6.5277777777777782E-3</v>
      </c>
      <c r="J14" s="11">
        <v>6.6782407407407415E-3</v>
      </c>
      <c r="K14" s="11" t="s">
        <v>38</v>
      </c>
      <c r="L14" s="16">
        <f t="shared" si="4"/>
        <v>0.97746967071057189</v>
      </c>
      <c r="M14" s="14">
        <f>L14*20</f>
        <v>19.549393414211437</v>
      </c>
      <c r="N14" s="11">
        <v>6.0648148148148145E-3</v>
      </c>
      <c r="O14" s="11">
        <v>6.5393518518518517E-3</v>
      </c>
      <c r="P14" s="11"/>
      <c r="Q14" s="16">
        <f t="shared" si="5"/>
        <v>0.927433628318584</v>
      </c>
      <c r="R14" s="14">
        <f t="shared" si="6"/>
        <v>18.548672566371678</v>
      </c>
      <c r="S14" s="11">
        <v>1.0555555555555554E-2</v>
      </c>
      <c r="T14" s="11">
        <v>1.1076388888888887E-2</v>
      </c>
      <c r="U14" s="17" t="s">
        <v>40</v>
      </c>
      <c r="V14" s="16">
        <f>S14/T14</f>
        <v>0.95297805642633227</v>
      </c>
      <c r="W14" s="14">
        <f>V14*20</f>
        <v>19.059561128526646</v>
      </c>
      <c r="X14" s="17">
        <f>W14+M14</f>
        <v>38.608954542738083</v>
      </c>
      <c r="Y14" s="7">
        <v>8</v>
      </c>
      <c r="Z14" s="7"/>
      <c r="AA14" s="7">
        <v>6</v>
      </c>
      <c r="AB14" s="7"/>
      <c r="AC14" s="7"/>
      <c r="AD14" s="7"/>
      <c r="AE14" s="17">
        <f>SUM(X14:AD14)</f>
        <v>52.608954542738083</v>
      </c>
    </row>
    <row r="15" spans="1:32" ht="18" customHeight="1" thickBot="1" x14ac:dyDescent="0.3">
      <c r="A15" s="7" t="s">
        <v>77</v>
      </c>
      <c r="B15" s="19">
        <v>21</v>
      </c>
      <c r="C15" s="19" t="s">
        <v>73</v>
      </c>
      <c r="D15" s="20">
        <v>3.1712962962962958E-3</v>
      </c>
      <c r="E15" s="21"/>
      <c r="F15" s="21"/>
      <c r="G15" s="16"/>
      <c r="H15" s="14"/>
      <c r="I15" s="21">
        <v>6.5277777777777782E-3</v>
      </c>
      <c r="J15" s="21">
        <v>6.7013888888888887E-3</v>
      </c>
      <c r="K15" s="61" t="s">
        <v>38</v>
      </c>
      <c r="L15" s="16">
        <f t="shared" si="4"/>
        <v>0.97409326424870479</v>
      </c>
      <c r="M15" s="14">
        <f>L15*20</f>
        <v>19.481865284974095</v>
      </c>
      <c r="N15" s="21">
        <v>6.0648148148148145E-3</v>
      </c>
      <c r="O15" s="11">
        <v>6.4583333333333333E-3</v>
      </c>
      <c r="P15" s="61" t="s">
        <v>38</v>
      </c>
      <c r="Q15" s="16">
        <f t="shared" si="5"/>
        <v>0.93906810035842292</v>
      </c>
      <c r="R15" s="14">
        <f t="shared" si="6"/>
        <v>18.781362007168457</v>
      </c>
      <c r="S15" s="11">
        <v>1.0555555555555554E-2</v>
      </c>
      <c r="T15" s="11"/>
      <c r="U15" s="17"/>
      <c r="V15" s="16"/>
      <c r="W15" s="14"/>
      <c r="X15" s="18"/>
      <c r="Y15" s="6"/>
      <c r="Z15" s="6">
        <v>7</v>
      </c>
      <c r="AA15" s="38">
        <v>7</v>
      </c>
      <c r="AB15" s="6"/>
      <c r="AC15" s="6">
        <v>17</v>
      </c>
      <c r="AD15" s="6">
        <v>20</v>
      </c>
      <c r="AE15" s="18">
        <f>X15+Z15+AC15+AD15</f>
        <v>44</v>
      </c>
    </row>
    <row r="16" spans="1:32" ht="18" customHeight="1" thickBot="1" x14ac:dyDescent="0.3">
      <c r="A16" s="23" t="s">
        <v>83</v>
      </c>
      <c r="B16" s="22">
        <v>17</v>
      </c>
      <c r="C16" s="22" t="s">
        <v>43</v>
      </c>
      <c r="D16" s="10">
        <v>3.2986111111111111E-3</v>
      </c>
      <c r="E16" s="27">
        <v>3.0092592592592588E-3</v>
      </c>
      <c r="F16" s="35" t="s">
        <v>46</v>
      </c>
      <c r="G16" s="16">
        <f>D16/E16</f>
        <v>1.0961538461538463</v>
      </c>
      <c r="H16" s="14">
        <f>G16*25</f>
        <v>27.403846153846157</v>
      </c>
      <c r="I16" s="11">
        <v>6.7939814814814816E-3</v>
      </c>
      <c r="J16" s="27">
        <v>6.1562499999999994E-3</v>
      </c>
      <c r="K16" s="11" t="s">
        <v>46</v>
      </c>
      <c r="L16" s="16">
        <f t="shared" si="4"/>
        <v>1.1035909005452154</v>
      </c>
      <c r="M16" s="14">
        <f>L16*25</f>
        <v>27.589772513630383</v>
      </c>
      <c r="N16" s="11">
        <v>6.3541666666666668E-3</v>
      </c>
      <c r="O16" s="11"/>
      <c r="P16" s="11"/>
      <c r="Q16" s="16"/>
      <c r="R16" s="14">
        <f t="shared" si="6"/>
        <v>0</v>
      </c>
      <c r="S16" s="11">
        <v>1.105324074074074E-2</v>
      </c>
      <c r="T16" s="11">
        <v>1.3599537037037037E-2</v>
      </c>
      <c r="U16" s="17" t="s">
        <v>35</v>
      </c>
      <c r="V16" s="16">
        <f>S16/T16</f>
        <v>0.81276595744680846</v>
      </c>
      <c r="W16" s="14">
        <f>V16*20</f>
        <v>16.25531914893617</v>
      </c>
      <c r="X16" s="18">
        <f>M16+W16</f>
        <v>43.845091662566553</v>
      </c>
      <c r="Y16" s="6"/>
      <c r="Z16" s="6"/>
      <c r="AA16" s="6"/>
      <c r="AB16" s="6"/>
      <c r="AC16" s="6"/>
      <c r="AD16" s="6"/>
      <c r="AE16" s="18">
        <f t="shared" ref="AE16:AE25" si="7">SUM(X16:AD16)</f>
        <v>43.845091662566553</v>
      </c>
    </row>
    <row r="17" spans="1:31" ht="18" customHeight="1" thickBot="1" x14ac:dyDescent="0.3">
      <c r="A17" s="23" t="s">
        <v>106</v>
      </c>
      <c r="B17" s="22">
        <v>24</v>
      </c>
      <c r="C17" s="22" t="s">
        <v>81</v>
      </c>
      <c r="D17" s="34"/>
      <c r="E17" s="37"/>
      <c r="F17" s="35"/>
      <c r="G17" s="16"/>
      <c r="H17" s="14"/>
      <c r="I17" s="11"/>
      <c r="J17" s="11"/>
      <c r="K17" s="11"/>
      <c r="L17" s="16"/>
      <c r="M17" s="14"/>
      <c r="N17" s="11"/>
      <c r="O17" s="31"/>
      <c r="P17" s="11"/>
      <c r="Q17" s="16"/>
      <c r="R17" s="14"/>
      <c r="S17" s="11"/>
      <c r="T17" s="11"/>
      <c r="U17" s="17"/>
      <c r="V17" s="16"/>
      <c r="W17" s="14"/>
      <c r="X17" s="18"/>
      <c r="Y17" s="6"/>
      <c r="Z17" s="6">
        <v>6</v>
      </c>
      <c r="AA17" s="6"/>
      <c r="AB17" s="6"/>
      <c r="AC17" s="6">
        <v>15</v>
      </c>
      <c r="AD17" s="6">
        <v>19</v>
      </c>
      <c r="AE17" s="18">
        <f t="shared" si="7"/>
        <v>40</v>
      </c>
    </row>
    <row r="18" spans="1:31" ht="18" customHeight="1" thickBot="1" x14ac:dyDescent="0.3">
      <c r="A18" s="23" t="s">
        <v>90</v>
      </c>
      <c r="B18" s="22">
        <v>16</v>
      </c>
      <c r="C18" s="22" t="s">
        <v>37</v>
      </c>
      <c r="D18" s="34">
        <v>3.3333333333333335E-3</v>
      </c>
      <c r="E18" s="36">
        <v>3.3449074074074071E-3</v>
      </c>
      <c r="F18" s="11" t="s">
        <v>39</v>
      </c>
      <c r="G18" s="16">
        <f t="shared" ref="G18:G25" si="8">D18/E18</f>
        <v>0.99653979238754342</v>
      </c>
      <c r="H18" s="14">
        <f t="shared" ref="H18:H25" si="9">G18*20</f>
        <v>19.930795847750868</v>
      </c>
      <c r="I18" s="11">
        <v>6.8634259259259256E-3</v>
      </c>
      <c r="J18" s="11">
        <v>7.1759259259259259E-3</v>
      </c>
      <c r="K18" s="11" t="s">
        <v>39</v>
      </c>
      <c r="L18" s="16">
        <f>I18/J18</f>
        <v>0.95645161290322578</v>
      </c>
      <c r="M18" s="14">
        <f>L18*20</f>
        <v>19.129032258064516</v>
      </c>
      <c r="N18" s="11">
        <v>6.4351851851851861E-3</v>
      </c>
      <c r="O18" s="31">
        <v>6.875E-3</v>
      </c>
      <c r="P18" s="11" t="s">
        <v>38</v>
      </c>
      <c r="Q18" s="16">
        <f>N18/O18</f>
        <v>0.93602693602693621</v>
      </c>
      <c r="R18" s="14">
        <f t="shared" ref="R18:R25" si="10">Q18*20</f>
        <v>18.720538720538723</v>
      </c>
      <c r="S18" s="11">
        <v>1.1180555555555556E-2</v>
      </c>
      <c r="T18" s="30">
        <v>1.1689814814814814E-2</v>
      </c>
      <c r="U18" s="17" t="s">
        <v>40</v>
      </c>
      <c r="V18" s="16">
        <f t="shared" ref="V18:V25" si="11">S18/T18</f>
        <v>0.95643564356435651</v>
      </c>
      <c r="W18" s="14">
        <f t="shared" ref="W18:W25" si="12">V18*20</f>
        <v>19.128712871287131</v>
      </c>
      <c r="X18" s="18">
        <f t="shared" ref="X18:X23" si="13">H18+W18</f>
        <v>39.059508719038</v>
      </c>
      <c r="Y18" s="6"/>
      <c r="Z18" s="6"/>
      <c r="AA18" s="6"/>
      <c r="AB18" s="6"/>
      <c r="AC18" s="6"/>
      <c r="AD18" s="6"/>
      <c r="AE18" s="18">
        <f t="shared" si="7"/>
        <v>39.059508719038</v>
      </c>
    </row>
    <row r="19" spans="1:31" ht="18" customHeight="1" thickBot="1" x14ac:dyDescent="0.3">
      <c r="A19" s="23" t="s">
        <v>84</v>
      </c>
      <c r="B19" s="22">
        <v>17</v>
      </c>
      <c r="C19" s="22" t="s">
        <v>45</v>
      </c>
      <c r="D19" s="10">
        <v>3.2986111111111111E-3</v>
      </c>
      <c r="E19" s="36">
        <v>3.4953703703703705E-3</v>
      </c>
      <c r="F19" s="35" t="s">
        <v>39</v>
      </c>
      <c r="G19" s="16">
        <f t="shared" si="8"/>
        <v>0.94370860927152311</v>
      </c>
      <c r="H19" s="14">
        <f t="shared" si="9"/>
        <v>18.874172185430464</v>
      </c>
      <c r="I19" s="11">
        <v>6.7939814814814816E-3</v>
      </c>
      <c r="J19" s="11"/>
      <c r="K19" s="11"/>
      <c r="L19" s="16"/>
      <c r="M19" s="14"/>
      <c r="N19" s="11">
        <v>6.3541666666666668E-3</v>
      </c>
      <c r="O19" s="11"/>
      <c r="P19" s="11"/>
      <c r="Q19" s="16"/>
      <c r="R19" s="14">
        <f t="shared" si="10"/>
        <v>0</v>
      </c>
      <c r="S19" s="11">
        <v>1.105324074074074E-2</v>
      </c>
      <c r="T19" s="31">
        <v>1.2249999999999999E-2</v>
      </c>
      <c r="U19" s="17" t="s">
        <v>36</v>
      </c>
      <c r="V19" s="16">
        <f t="shared" si="11"/>
        <v>0.90230536659108096</v>
      </c>
      <c r="W19" s="14">
        <f t="shared" si="12"/>
        <v>18.04610733182162</v>
      </c>
      <c r="X19" s="18">
        <f t="shared" si="13"/>
        <v>36.920279517252084</v>
      </c>
      <c r="Y19" s="6"/>
      <c r="Z19" s="6"/>
      <c r="AA19" s="6"/>
      <c r="AB19" s="6"/>
      <c r="AC19" s="6"/>
      <c r="AD19" s="6"/>
      <c r="AE19" s="18">
        <f t="shared" si="7"/>
        <v>36.920279517252084</v>
      </c>
    </row>
    <row r="20" spans="1:31" ht="18" customHeight="1" thickBot="1" x14ac:dyDescent="0.3">
      <c r="A20" s="23" t="s">
        <v>91</v>
      </c>
      <c r="B20" s="22">
        <v>16</v>
      </c>
      <c r="C20" s="22" t="s">
        <v>37</v>
      </c>
      <c r="D20" s="34">
        <v>3.3333333333333335E-3</v>
      </c>
      <c r="E20" s="36">
        <v>3.6111111111111114E-3</v>
      </c>
      <c r="F20" s="35" t="s">
        <v>39</v>
      </c>
      <c r="G20" s="16">
        <f t="shared" si="8"/>
        <v>0.92307692307692302</v>
      </c>
      <c r="H20" s="14">
        <f t="shared" si="9"/>
        <v>18.46153846153846</v>
      </c>
      <c r="I20" s="11">
        <v>6.8634259259259256E-3</v>
      </c>
      <c r="J20" s="11"/>
      <c r="K20" s="11"/>
      <c r="L20" s="16"/>
      <c r="M20" s="14"/>
      <c r="N20" s="11">
        <v>6.4351851851851861E-3</v>
      </c>
      <c r="O20" s="31">
        <v>7.0023148148148154E-3</v>
      </c>
      <c r="P20" s="11" t="s">
        <v>38</v>
      </c>
      <c r="Q20" s="16">
        <f>N20/O20</f>
        <v>0.91900826446281003</v>
      </c>
      <c r="R20" s="14">
        <f t="shared" si="10"/>
        <v>18.380165289256201</v>
      </c>
      <c r="S20" s="11">
        <v>1.1180555555555556E-2</v>
      </c>
      <c r="T20" s="31">
        <v>1.2499999999999999E-2</v>
      </c>
      <c r="U20" s="17" t="s">
        <v>35</v>
      </c>
      <c r="V20" s="16">
        <f t="shared" si="11"/>
        <v>0.8944444444444446</v>
      </c>
      <c r="W20" s="14">
        <f t="shared" si="12"/>
        <v>17.888888888888893</v>
      </c>
      <c r="X20" s="18">
        <f t="shared" si="13"/>
        <v>36.350427350427353</v>
      </c>
      <c r="Y20" s="6"/>
      <c r="Z20" s="6"/>
      <c r="AA20" s="6"/>
      <c r="AB20" s="6"/>
      <c r="AC20" s="6"/>
      <c r="AD20" s="6"/>
      <c r="AE20" s="18">
        <f t="shared" si="7"/>
        <v>36.350427350427353</v>
      </c>
    </row>
    <row r="21" spans="1:31" ht="18" customHeight="1" thickBot="1" x14ac:dyDescent="0.3">
      <c r="A21" s="23" t="s">
        <v>92</v>
      </c>
      <c r="B21" s="22">
        <v>16</v>
      </c>
      <c r="C21" s="22" t="s">
        <v>37</v>
      </c>
      <c r="D21" s="34">
        <v>3.3333333333333335E-3</v>
      </c>
      <c r="E21" s="37">
        <v>3.6226851851851854E-3</v>
      </c>
      <c r="F21" s="35" t="s">
        <v>35</v>
      </c>
      <c r="G21" s="16">
        <f t="shared" si="8"/>
        <v>0.92012779552715651</v>
      </c>
      <c r="H21" s="14">
        <f t="shared" si="9"/>
        <v>18.402555910543128</v>
      </c>
      <c r="I21" s="11">
        <v>6.8634259259259256E-3</v>
      </c>
      <c r="J21" s="11"/>
      <c r="K21" s="11"/>
      <c r="L21" s="16"/>
      <c r="M21" s="14"/>
      <c r="N21" s="11">
        <v>6.4351851851851861E-3</v>
      </c>
      <c r="O21" s="31">
        <v>6.9328703703703696E-3</v>
      </c>
      <c r="P21" s="11" t="s">
        <v>38</v>
      </c>
      <c r="Q21" s="16">
        <f>N21/O21</f>
        <v>0.92821368948247107</v>
      </c>
      <c r="R21" s="14">
        <f t="shared" si="10"/>
        <v>18.56427378964942</v>
      </c>
      <c r="S21" s="11">
        <v>1.1180555555555556E-2</v>
      </c>
      <c r="T21" s="11">
        <v>1.2854166666666668E-2</v>
      </c>
      <c r="U21" s="17" t="s">
        <v>35</v>
      </c>
      <c r="V21" s="16">
        <f t="shared" si="11"/>
        <v>0.86980010804970287</v>
      </c>
      <c r="W21" s="14">
        <f t="shared" si="12"/>
        <v>17.396002160994058</v>
      </c>
      <c r="X21" s="18">
        <f t="shared" si="13"/>
        <v>35.798558071537187</v>
      </c>
      <c r="Y21" s="6"/>
      <c r="Z21" s="6"/>
      <c r="AA21" s="6"/>
      <c r="AB21" s="6"/>
      <c r="AC21" s="6"/>
      <c r="AD21" s="6"/>
      <c r="AE21" s="18">
        <f t="shared" si="7"/>
        <v>35.798558071537187</v>
      </c>
    </row>
    <row r="22" spans="1:31" ht="18" customHeight="1" thickBot="1" x14ac:dyDescent="0.3">
      <c r="A22" s="23" t="s">
        <v>86</v>
      </c>
      <c r="B22" s="22">
        <v>17</v>
      </c>
      <c r="C22" s="22" t="s">
        <v>87</v>
      </c>
      <c r="D22" s="10">
        <v>3.2986111111111111E-3</v>
      </c>
      <c r="E22" s="34">
        <v>3.7847222222222223E-3</v>
      </c>
      <c r="F22" s="35" t="s">
        <v>35</v>
      </c>
      <c r="G22" s="16">
        <f t="shared" si="8"/>
        <v>0.87155963302752293</v>
      </c>
      <c r="H22" s="14">
        <f t="shared" si="9"/>
        <v>17.431192660550458</v>
      </c>
      <c r="I22" s="11">
        <v>6.7939814814814816E-3</v>
      </c>
      <c r="J22" s="11"/>
      <c r="K22" s="11"/>
      <c r="L22" s="16"/>
      <c r="M22" s="14"/>
      <c r="N22" s="11">
        <v>6.3541666666666668E-3</v>
      </c>
      <c r="O22" s="11"/>
      <c r="P22" s="11"/>
      <c r="Q22" s="16"/>
      <c r="R22" s="14">
        <f t="shared" si="10"/>
        <v>0</v>
      </c>
      <c r="S22" s="11">
        <v>1.105324074074074E-2</v>
      </c>
      <c r="T22" s="31">
        <v>1.2320601851851852E-2</v>
      </c>
      <c r="U22" s="17" t="s">
        <v>40</v>
      </c>
      <c r="V22" s="16">
        <f t="shared" si="11"/>
        <v>0.89713480507280408</v>
      </c>
      <c r="W22" s="14">
        <f t="shared" si="12"/>
        <v>17.942696101456082</v>
      </c>
      <c r="X22" s="18">
        <f t="shared" si="13"/>
        <v>35.373888762006544</v>
      </c>
      <c r="Y22" s="6"/>
      <c r="Z22" s="6"/>
      <c r="AA22" s="6"/>
      <c r="AB22" s="6"/>
      <c r="AC22" s="6"/>
      <c r="AD22" s="6"/>
      <c r="AE22" s="18">
        <f t="shared" si="7"/>
        <v>35.373888762006544</v>
      </c>
    </row>
    <row r="23" spans="1:31" ht="18" customHeight="1" thickBot="1" x14ac:dyDescent="0.3">
      <c r="A23" s="23" t="s">
        <v>93</v>
      </c>
      <c r="B23" s="22">
        <v>16</v>
      </c>
      <c r="C23" s="22" t="s">
        <v>49</v>
      </c>
      <c r="D23" s="34">
        <v>3.3333333333333335E-3</v>
      </c>
      <c r="E23" s="34">
        <v>3.9467592592592592E-3</v>
      </c>
      <c r="F23" s="35" t="s">
        <v>35</v>
      </c>
      <c r="G23" s="16">
        <f t="shared" si="8"/>
        <v>0.84457478005865105</v>
      </c>
      <c r="H23" s="14">
        <f t="shared" si="9"/>
        <v>16.89149560117302</v>
      </c>
      <c r="I23" s="11">
        <v>6.8634259259259256E-3</v>
      </c>
      <c r="J23" s="11"/>
      <c r="K23" s="11"/>
      <c r="L23" s="16"/>
      <c r="M23" s="14"/>
      <c r="N23" s="11">
        <v>6.4351851851851861E-3</v>
      </c>
      <c r="O23" s="11"/>
      <c r="P23" s="11"/>
      <c r="Q23" s="16"/>
      <c r="R23" s="14">
        <f t="shared" si="10"/>
        <v>0</v>
      </c>
      <c r="S23" s="11">
        <v>1.1180555555555556E-2</v>
      </c>
      <c r="T23" s="31">
        <v>1.2256944444444444E-2</v>
      </c>
      <c r="U23" s="17" t="s">
        <v>35</v>
      </c>
      <c r="V23" s="16">
        <f t="shared" si="11"/>
        <v>0.91218130311614742</v>
      </c>
      <c r="W23" s="14">
        <f t="shared" si="12"/>
        <v>18.243626062322949</v>
      </c>
      <c r="X23" s="18">
        <f t="shared" si="13"/>
        <v>35.135121663495966</v>
      </c>
      <c r="Y23" s="6"/>
      <c r="Z23" s="6"/>
      <c r="AA23" s="6"/>
      <c r="AB23" s="6"/>
      <c r="AC23" s="6"/>
      <c r="AD23" s="6"/>
      <c r="AE23" s="18">
        <f t="shared" si="7"/>
        <v>35.135121663495966</v>
      </c>
    </row>
    <row r="24" spans="1:31" ht="18" customHeight="1" thickBot="1" x14ac:dyDescent="0.3">
      <c r="A24" s="23" t="s">
        <v>85</v>
      </c>
      <c r="B24" s="22">
        <v>17</v>
      </c>
      <c r="C24" s="22" t="s">
        <v>37</v>
      </c>
      <c r="D24" s="10">
        <v>3.2986111111111111E-3</v>
      </c>
      <c r="E24" s="34">
        <v>3.8541666666666668E-3</v>
      </c>
      <c r="F24" s="35" t="s">
        <v>39</v>
      </c>
      <c r="G24" s="16">
        <f t="shared" si="8"/>
        <v>0.85585585585585588</v>
      </c>
      <c r="H24" s="14">
        <f t="shared" si="9"/>
        <v>17.117117117117118</v>
      </c>
      <c r="I24" s="11">
        <v>6.7939814814814816E-3</v>
      </c>
      <c r="J24" s="11"/>
      <c r="K24" s="11"/>
      <c r="L24" s="16"/>
      <c r="M24" s="14"/>
      <c r="N24" s="11">
        <v>6.3541666666666668E-3</v>
      </c>
      <c r="O24" s="11">
        <v>8.0902777777777778E-3</v>
      </c>
      <c r="P24" s="11" t="s">
        <v>38</v>
      </c>
      <c r="Q24" s="16">
        <f>N24/O24</f>
        <v>0.78540772532188841</v>
      </c>
      <c r="R24" s="14">
        <f t="shared" si="10"/>
        <v>15.708154506437769</v>
      </c>
      <c r="S24" s="11">
        <v>1.105324074074074E-2</v>
      </c>
      <c r="T24" s="11">
        <v>1.4456018518518519E-2</v>
      </c>
      <c r="U24" s="17" t="s">
        <v>36</v>
      </c>
      <c r="V24" s="16">
        <f t="shared" si="11"/>
        <v>0.76461168935148116</v>
      </c>
      <c r="W24" s="14">
        <f t="shared" si="12"/>
        <v>15.292233787029623</v>
      </c>
      <c r="X24" s="18">
        <f>H24+R24</f>
        <v>32.825271623554883</v>
      </c>
      <c r="Y24" s="6"/>
      <c r="Z24" s="6"/>
      <c r="AA24" s="6"/>
      <c r="AB24" s="6"/>
      <c r="AC24" s="6"/>
      <c r="AD24" s="6"/>
      <c r="AE24" s="18">
        <f t="shared" si="7"/>
        <v>32.825271623554883</v>
      </c>
    </row>
    <row r="25" spans="1:31" ht="18" customHeight="1" thickBot="1" x14ac:dyDescent="0.3">
      <c r="A25" s="23" t="s">
        <v>88</v>
      </c>
      <c r="B25" s="22">
        <v>17</v>
      </c>
      <c r="C25" s="22" t="s">
        <v>89</v>
      </c>
      <c r="D25" s="10">
        <v>3.2986111111111111E-3</v>
      </c>
      <c r="E25" s="34">
        <v>4.1319444444444442E-3</v>
      </c>
      <c r="F25" s="35" t="s">
        <v>35</v>
      </c>
      <c r="G25" s="16">
        <f t="shared" si="8"/>
        <v>0.79831932773109249</v>
      </c>
      <c r="H25" s="14">
        <f t="shared" si="9"/>
        <v>15.966386554621849</v>
      </c>
      <c r="I25" s="11">
        <v>6.7939814814814816E-3</v>
      </c>
      <c r="J25" s="11"/>
      <c r="K25" s="11"/>
      <c r="L25" s="16"/>
      <c r="M25" s="14"/>
      <c r="N25" s="11">
        <v>6.3541666666666668E-3</v>
      </c>
      <c r="O25" s="11"/>
      <c r="P25" s="11"/>
      <c r="Q25" s="16"/>
      <c r="R25" s="14">
        <f t="shared" si="10"/>
        <v>0</v>
      </c>
      <c r="S25" s="11">
        <v>1.105324074074074E-2</v>
      </c>
      <c r="T25" s="11">
        <v>1.4157407407407408E-2</v>
      </c>
      <c r="U25" s="17" t="s">
        <v>35</v>
      </c>
      <c r="V25" s="16">
        <f t="shared" si="11"/>
        <v>0.78073904512753423</v>
      </c>
      <c r="W25" s="14">
        <f t="shared" si="12"/>
        <v>15.614780902550685</v>
      </c>
      <c r="X25" s="18">
        <f>H25+W25</f>
        <v>31.581167457172533</v>
      </c>
      <c r="Y25" s="6"/>
      <c r="Z25" s="6"/>
      <c r="AA25" s="6"/>
      <c r="AB25" s="6"/>
      <c r="AC25" s="6"/>
      <c r="AD25" s="6"/>
      <c r="AE25" s="18">
        <f t="shared" si="7"/>
        <v>31.581167457172533</v>
      </c>
    </row>
  </sheetData>
  <sortState ref="A6:AE25">
    <sortCondition descending="1" ref="AE6"/>
  </sortState>
  <pageMargins left="0.7" right="0.7" top="0.75" bottom="0.75" header="0.3" footer="0.3"/>
  <pageSetup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39"/>
  <sheetViews>
    <sheetView zoomScale="70" zoomScaleNormal="70" workbookViewId="0">
      <selection activeCell="AB17" sqref="AB17"/>
    </sheetView>
  </sheetViews>
  <sheetFormatPr baseColWidth="10" defaultColWidth="9.140625" defaultRowHeight="15" x14ac:dyDescent="0.25"/>
  <cols>
    <col min="1" max="1" width="35" customWidth="1"/>
    <col min="2" max="2" width="14.7109375" style="1" customWidth="1"/>
    <col min="3" max="3" width="24" style="1" customWidth="1"/>
    <col min="4" max="22" width="8.42578125" style="1" customWidth="1"/>
    <col min="23" max="24" width="8.42578125" customWidth="1"/>
    <col min="25" max="25" width="11.85546875" customWidth="1"/>
    <col min="26" max="26" width="13.42578125" customWidth="1"/>
    <col min="27" max="27" width="12" customWidth="1"/>
    <col min="28" max="28" width="14" customWidth="1"/>
    <col min="29" max="29" width="14.85546875" customWidth="1"/>
    <col min="30" max="30" width="14.7109375" customWidth="1"/>
  </cols>
  <sheetData>
    <row r="1" spans="1:32" ht="16.5" thickBot="1" x14ac:dyDescent="0.3">
      <c r="A1" s="6" t="s">
        <v>14</v>
      </c>
      <c r="B1" s="7" t="s">
        <v>65</v>
      </c>
      <c r="C1" s="7" t="s">
        <v>60</v>
      </c>
      <c r="D1" s="7" t="s">
        <v>61</v>
      </c>
      <c r="E1" s="7" t="s">
        <v>16</v>
      </c>
      <c r="F1" s="7" t="s">
        <v>59</v>
      </c>
      <c r="G1" s="7" t="s">
        <v>17</v>
      </c>
      <c r="H1" s="7" t="s">
        <v>18</v>
      </c>
      <c r="I1" s="7" t="s">
        <v>62</v>
      </c>
      <c r="J1" s="7" t="s">
        <v>16</v>
      </c>
      <c r="K1" s="7" t="s">
        <v>59</v>
      </c>
      <c r="L1" s="7" t="s">
        <v>17</v>
      </c>
      <c r="M1" s="7" t="s">
        <v>18</v>
      </c>
      <c r="N1" s="7" t="s">
        <v>63</v>
      </c>
      <c r="O1" s="7" t="s">
        <v>16</v>
      </c>
      <c r="P1" s="7" t="s">
        <v>59</v>
      </c>
      <c r="Q1" s="7" t="s">
        <v>17</v>
      </c>
      <c r="R1" s="7" t="s">
        <v>18</v>
      </c>
      <c r="S1" s="7" t="s">
        <v>64</v>
      </c>
      <c r="T1" s="7" t="s">
        <v>16</v>
      </c>
      <c r="U1" s="7" t="s">
        <v>59</v>
      </c>
      <c r="V1" s="7" t="s">
        <v>17</v>
      </c>
      <c r="W1" s="7" t="s">
        <v>18</v>
      </c>
      <c r="X1" s="7" t="s">
        <v>94</v>
      </c>
      <c r="Y1" s="7" t="s">
        <v>0</v>
      </c>
      <c r="Z1" s="7" t="s">
        <v>95</v>
      </c>
      <c r="AA1" s="7" t="s">
        <v>96</v>
      </c>
      <c r="AB1" s="7" t="s">
        <v>97</v>
      </c>
      <c r="AC1" s="7" t="s">
        <v>98</v>
      </c>
      <c r="AD1" s="7" t="s">
        <v>99</v>
      </c>
      <c r="AE1" s="18" t="s">
        <v>101</v>
      </c>
    </row>
    <row r="2" spans="1:32" ht="16.5" thickBot="1" x14ac:dyDescent="0.3">
      <c r="A2" s="39" t="s">
        <v>21</v>
      </c>
      <c r="B2" s="40">
        <v>18</v>
      </c>
      <c r="C2" s="40" t="s">
        <v>37</v>
      </c>
      <c r="D2" s="41">
        <v>3.4027777777777784E-3</v>
      </c>
      <c r="E2" s="30">
        <v>3.3055555555555551E-3</v>
      </c>
      <c r="F2" s="44" t="s">
        <v>107</v>
      </c>
      <c r="G2" s="56">
        <f t="shared" ref="G2:G16" si="0">D2/E2</f>
        <v>1.0294117647058827</v>
      </c>
      <c r="H2" s="43">
        <f>G2*25</f>
        <v>25.735294117647069</v>
      </c>
      <c r="I2" s="45">
        <v>7.0254629629629634E-3</v>
      </c>
      <c r="J2" s="30">
        <v>6.8634259259259256E-3</v>
      </c>
      <c r="K2" s="44" t="s">
        <v>39</v>
      </c>
      <c r="L2" s="56">
        <f>I2/J2</f>
        <v>1.0236087689713322</v>
      </c>
      <c r="M2" s="43">
        <f>L2*25</f>
        <v>25.590219224283306</v>
      </c>
      <c r="N2" s="45">
        <v>7.2800925925925915E-3</v>
      </c>
      <c r="O2" s="30">
        <v>7.2337962962962963E-3</v>
      </c>
      <c r="P2" s="30" t="s">
        <v>38</v>
      </c>
      <c r="Q2" s="56">
        <f t="shared" ref="Q2:Q10" si="1">N2/O2</f>
        <v>1.0063999999999997</v>
      </c>
      <c r="R2" s="43">
        <f>Q2*25</f>
        <v>25.159999999999993</v>
      </c>
      <c r="S2" s="30">
        <v>1.2592592592592593E-2</v>
      </c>
      <c r="T2" s="30">
        <v>1.2743055555555556E-2</v>
      </c>
      <c r="U2" s="43" t="s">
        <v>40</v>
      </c>
      <c r="V2" s="56">
        <f>S2/T2</f>
        <v>0.98819255222524971</v>
      </c>
      <c r="W2" s="43">
        <f>V2*20</f>
        <v>19.763851044504996</v>
      </c>
      <c r="X2" s="43">
        <f>M2+W2</f>
        <v>45.354070268788305</v>
      </c>
      <c r="Y2" s="39"/>
      <c r="Z2" s="39"/>
      <c r="AA2" s="39"/>
      <c r="AB2" s="39">
        <v>10</v>
      </c>
      <c r="AC2" s="39"/>
      <c r="AD2" s="39">
        <v>30</v>
      </c>
      <c r="AE2" s="43">
        <f>SUM(X2:AD2)</f>
        <v>85.354070268788305</v>
      </c>
      <c r="AF2" t="s">
        <v>102</v>
      </c>
    </row>
    <row r="3" spans="1:32" ht="16.5" thickBot="1" x14ac:dyDescent="0.3">
      <c r="A3" s="39" t="s">
        <v>24</v>
      </c>
      <c r="B3" s="40">
        <v>19</v>
      </c>
      <c r="C3" s="40" t="s">
        <v>33</v>
      </c>
      <c r="D3" s="41">
        <v>3.3680555555555551E-3</v>
      </c>
      <c r="E3" s="30">
        <v>3.4606481481481485E-3</v>
      </c>
      <c r="F3" s="44" t="s">
        <v>107</v>
      </c>
      <c r="G3" s="56">
        <f t="shared" si="0"/>
        <v>0.97324414715719043</v>
      </c>
      <c r="H3" s="43">
        <f>G3*25</f>
        <v>24.331103678929761</v>
      </c>
      <c r="I3" s="45">
        <v>6.9560185185185185E-3</v>
      </c>
      <c r="J3" s="30">
        <v>7.3495370370370372E-3</v>
      </c>
      <c r="K3" s="44" t="s">
        <v>34</v>
      </c>
      <c r="L3" s="56">
        <f>I3/J3</f>
        <v>0.94645669291338574</v>
      </c>
      <c r="M3" s="43">
        <f>L3*20</f>
        <v>18.929133858267715</v>
      </c>
      <c r="N3" s="45">
        <v>7.1874999999999994E-3</v>
      </c>
      <c r="O3" s="30">
        <v>7.7182870370370365E-3</v>
      </c>
      <c r="P3" s="30" t="s">
        <v>108</v>
      </c>
      <c r="Q3" s="56">
        <f t="shared" si="1"/>
        <v>0.93122994331643827</v>
      </c>
      <c r="R3" s="43">
        <f t="shared" ref="R3:R13" si="2">Q3*20</f>
        <v>18.624598866328764</v>
      </c>
      <c r="S3" s="30">
        <v>1.2442129629629629E-2</v>
      </c>
      <c r="T3" s="30">
        <v>1.324074074074074E-2</v>
      </c>
      <c r="U3" s="43" t="s">
        <v>35</v>
      </c>
      <c r="V3" s="56">
        <f>S3/T3</f>
        <v>0.93968531468531469</v>
      </c>
      <c r="W3" s="43">
        <f>V3*20</f>
        <v>18.793706293706293</v>
      </c>
      <c r="X3" s="43">
        <v>38.01</v>
      </c>
      <c r="Y3" s="39"/>
      <c r="Z3" s="39"/>
      <c r="AA3" s="39">
        <v>10</v>
      </c>
      <c r="AB3" s="39">
        <v>7</v>
      </c>
      <c r="AC3" s="39">
        <v>19</v>
      </c>
      <c r="AD3" s="39">
        <v>29</v>
      </c>
      <c r="AE3" s="43">
        <f>AD3+AC3+AA3+X3</f>
        <v>96.009999999999991</v>
      </c>
      <c r="AF3" t="s">
        <v>102</v>
      </c>
    </row>
    <row r="4" spans="1:32" ht="18.75" customHeight="1" thickBot="1" x14ac:dyDescent="0.3">
      <c r="A4" s="55" t="s">
        <v>6</v>
      </c>
      <c r="B4" s="55">
        <v>20</v>
      </c>
      <c r="C4" s="55" t="s">
        <v>42</v>
      </c>
      <c r="D4" s="48">
        <v>3.2986111111111111E-3</v>
      </c>
      <c r="E4" s="57">
        <v>3.8078703703703707E-3</v>
      </c>
      <c r="F4" s="53" t="s">
        <v>107</v>
      </c>
      <c r="G4" s="58">
        <f t="shared" si="0"/>
        <v>0.86626139817629166</v>
      </c>
      <c r="H4" s="52">
        <f>G4*20</f>
        <v>17.325227963525833</v>
      </c>
      <c r="I4" s="54"/>
      <c r="J4" s="49"/>
      <c r="K4" s="53"/>
      <c r="L4" s="58"/>
      <c r="M4" s="52"/>
      <c r="N4" s="54">
        <v>7.0949074074074074E-3</v>
      </c>
      <c r="O4" s="49">
        <v>7.2337962962962963E-3</v>
      </c>
      <c r="P4" s="49" t="s">
        <v>108</v>
      </c>
      <c r="Q4" s="58">
        <f t="shared" si="1"/>
        <v>0.98080000000000001</v>
      </c>
      <c r="R4" s="52">
        <f t="shared" si="2"/>
        <v>19.616</v>
      </c>
      <c r="S4" s="49"/>
      <c r="T4" s="49"/>
      <c r="U4" s="52"/>
      <c r="V4" s="58"/>
      <c r="W4" s="52"/>
      <c r="X4" s="52">
        <f>R4+H4</f>
        <v>36.941227963525833</v>
      </c>
      <c r="Y4" s="46">
        <v>10</v>
      </c>
      <c r="Z4" s="46">
        <v>9</v>
      </c>
      <c r="AA4" s="46">
        <v>7</v>
      </c>
      <c r="AB4" s="46"/>
      <c r="AC4" s="46">
        <v>20</v>
      </c>
      <c r="AD4" s="46">
        <v>24</v>
      </c>
      <c r="AE4" s="52">
        <f>SUM(X4+Y4+AC4+AD4)</f>
        <v>90.941227963525833</v>
      </c>
      <c r="AF4" t="s">
        <v>103</v>
      </c>
    </row>
    <row r="5" spans="1:32" ht="16.5" thickBot="1" x14ac:dyDescent="0.3">
      <c r="A5" s="6" t="s">
        <v>26</v>
      </c>
      <c r="B5" s="19">
        <v>21</v>
      </c>
      <c r="C5" s="19" t="s">
        <v>33</v>
      </c>
      <c r="D5" s="20">
        <v>3.2986111111111111E-3</v>
      </c>
      <c r="E5" s="11">
        <v>3.4502314814814816E-3</v>
      </c>
      <c r="F5" s="12" t="s">
        <v>108</v>
      </c>
      <c r="G5" s="59">
        <f t="shared" si="0"/>
        <v>0.95605501509560542</v>
      </c>
      <c r="H5" s="17">
        <f>G5*20</f>
        <v>19.121100301912108</v>
      </c>
      <c r="I5" s="15">
        <v>6.8171296296296287E-3</v>
      </c>
      <c r="J5" s="11">
        <v>7.0949074074074074E-3</v>
      </c>
      <c r="K5" s="12" t="s">
        <v>34</v>
      </c>
      <c r="L5" s="59">
        <f>I5/J5</f>
        <v>0.96084828711256109</v>
      </c>
      <c r="M5" s="17">
        <f>L5*20</f>
        <v>19.216965742251222</v>
      </c>
      <c r="N5" s="15">
        <v>7.0254629629629634E-3</v>
      </c>
      <c r="O5" s="11">
        <v>7.5902777777777783E-3</v>
      </c>
      <c r="P5" s="11" t="s">
        <v>108</v>
      </c>
      <c r="Q5" s="59">
        <f t="shared" si="1"/>
        <v>0.92558706922842326</v>
      </c>
      <c r="R5" s="17">
        <f t="shared" si="2"/>
        <v>18.511741384568467</v>
      </c>
      <c r="S5" s="11">
        <v>1.2164351851851852E-2</v>
      </c>
      <c r="T5" s="61">
        <v>1.2789351851851852E-2</v>
      </c>
      <c r="U5" s="11" t="s">
        <v>68</v>
      </c>
      <c r="V5" s="59">
        <f t="shared" ref="V5:V11" si="3">S5/T5</f>
        <v>0.95113122171945697</v>
      </c>
      <c r="W5" s="17">
        <f t="shared" ref="W5:W11" si="4">V5*20</f>
        <v>19.02262443438914</v>
      </c>
      <c r="X5" s="18">
        <f>H5+R5</f>
        <v>37.632841686480575</v>
      </c>
      <c r="Y5" s="6"/>
      <c r="Z5" s="6">
        <v>10</v>
      </c>
      <c r="AA5" s="38">
        <v>8</v>
      </c>
      <c r="AB5" s="6"/>
      <c r="AC5" s="6">
        <v>18</v>
      </c>
      <c r="AD5" s="6">
        <v>20</v>
      </c>
      <c r="AE5" s="18">
        <f>SUM(X5+Z5+AC5+AD5)</f>
        <v>85.632841686480575</v>
      </c>
    </row>
    <row r="6" spans="1:32" ht="16.5" thickBot="1" x14ac:dyDescent="0.3">
      <c r="A6" s="7" t="s">
        <v>23</v>
      </c>
      <c r="B6" s="9">
        <v>17</v>
      </c>
      <c r="C6" s="9" t="s">
        <v>44</v>
      </c>
      <c r="D6" s="10">
        <v>3.4375E-3</v>
      </c>
      <c r="E6" s="11">
        <v>3.3113425925925927E-3</v>
      </c>
      <c r="F6" s="12" t="s">
        <v>107</v>
      </c>
      <c r="G6" s="56">
        <f t="shared" si="0"/>
        <v>1.0380985669346383</v>
      </c>
      <c r="H6" s="17">
        <f>G6*25</f>
        <v>25.952464173365957</v>
      </c>
      <c r="I6" s="15">
        <v>7.0949074074074074E-3</v>
      </c>
      <c r="J6" s="11">
        <v>7.2685185185185188E-3</v>
      </c>
      <c r="K6" s="12" t="s">
        <v>35</v>
      </c>
      <c r="L6" s="59">
        <f>I6/J6</f>
        <v>0.97611464968152861</v>
      </c>
      <c r="M6" s="17">
        <f>L6*20</f>
        <v>19.522292993630572</v>
      </c>
      <c r="N6" s="15">
        <v>7.3611111111111108E-3</v>
      </c>
      <c r="O6" s="11">
        <v>7.8819444444444432E-3</v>
      </c>
      <c r="P6" s="61" t="s">
        <v>38</v>
      </c>
      <c r="Q6" s="59">
        <f t="shared" si="1"/>
        <v>0.93392070484581513</v>
      </c>
      <c r="R6" s="17">
        <f t="shared" si="2"/>
        <v>18.678414096916303</v>
      </c>
      <c r="S6" s="11">
        <v>1.2743055555555556E-2</v>
      </c>
      <c r="T6" s="11">
        <v>1.3865740740740739E-2</v>
      </c>
      <c r="U6" s="17" t="s">
        <v>40</v>
      </c>
      <c r="V6" s="59">
        <f t="shared" si="3"/>
        <v>0.91903171953255436</v>
      </c>
      <c r="W6" s="17">
        <f t="shared" si="4"/>
        <v>18.380634390651089</v>
      </c>
      <c r="X6" s="18">
        <f>H6+R6</f>
        <v>44.63087827028226</v>
      </c>
      <c r="Y6" s="6"/>
      <c r="Z6" s="6"/>
      <c r="AA6" s="38">
        <v>5</v>
      </c>
      <c r="AB6" s="6">
        <v>8</v>
      </c>
      <c r="AC6" s="6">
        <v>14</v>
      </c>
      <c r="AD6" s="6">
        <v>18</v>
      </c>
      <c r="AE6" s="18">
        <f>SUM(X6+AB6+AC6+AD6)</f>
        <v>84.630878270282267</v>
      </c>
    </row>
    <row r="7" spans="1:32" ht="16.5" thickBot="1" x14ac:dyDescent="0.3">
      <c r="A7" s="7" t="s">
        <v>12</v>
      </c>
      <c r="B7" s="9">
        <v>17</v>
      </c>
      <c r="C7" s="9" t="s">
        <v>45</v>
      </c>
      <c r="D7" s="10">
        <v>3.4375E-3</v>
      </c>
      <c r="E7" s="11">
        <v>3.2592592592592591E-3</v>
      </c>
      <c r="F7" s="12" t="s">
        <v>46</v>
      </c>
      <c r="G7" s="56">
        <f t="shared" si="0"/>
        <v>1.0546875</v>
      </c>
      <c r="H7" s="17">
        <f>G7*25</f>
        <v>26.3671875</v>
      </c>
      <c r="I7" s="15">
        <v>7.0949074074074074E-3</v>
      </c>
      <c r="J7" s="11">
        <v>6.875E-3</v>
      </c>
      <c r="K7" s="12" t="s">
        <v>46</v>
      </c>
      <c r="L7" s="59">
        <f>I7/J7</f>
        <v>1.031986531986532</v>
      </c>
      <c r="M7" s="17">
        <f>L7*25</f>
        <v>25.799663299663301</v>
      </c>
      <c r="N7" s="15">
        <v>7.3611111111111108E-3</v>
      </c>
      <c r="O7" s="11">
        <v>8.2523148148148148E-3</v>
      </c>
      <c r="P7" s="61" t="s">
        <v>38</v>
      </c>
      <c r="Q7" s="59">
        <f t="shared" si="1"/>
        <v>0.89200561009817669</v>
      </c>
      <c r="R7" s="17">
        <f t="shared" si="2"/>
        <v>17.840112201963535</v>
      </c>
      <c r="S7" s="11">
        <v>1.2743055555555556E-2</v>
      </c>
      <c r="T7" s="11">
        <v>1.3796296296296298E-2</v>
      </c>
      <c r="U7" s="17" t="s">
        <v>40</v>
      </c>
      <c r="V7" s="59">
        <f t="shared" si="3"/>
        <v>0.92365771812080533</v>
      </c>
      <c r="W7" s="17">
        <f t="shared" si="4"/>
        <v>18.473154362416107</v>
      </c>
      <c r="X7" s="18">
        <f>M7+W7</f>
        <v>44.272817662079404</v>
      </c>
      <c r="Y7" s="6">
        <v>2</v>
      </c>
      <c r="Z7" s="6"/>
      <c r="AA7" s="6"/>
      <c r="AB7" s="6"/>
      <c r="AC7" s="6">
        <v>17</v>
      </c>
      <c r="AD7" s="6">
        <v>20</v>
      </c>
      <c r="AE7" s="18">
        <f>SUM(X7:AD7)</f>
        <v>83.272817662079404</v>
      </c>
    </row>
    <row r="8" spans="1:32" ht="16.5" thickBot="1" x14ac:dyDescent="0.3">
      <c r="A8" s="7" t="s">
        <v>9</v>
      </c>
      <c r="B8" s="9">
        <v>16</v>
      </c>
      <c r="C8" s="9" t="s">
        <v>37</v>
      </c>
      <c r="D8" s="10">
        <v>3.472222222222222E-3</v>
      </c>
      <c r="E8" s="11">
        <v>3.7037037037037034E-3</v>
      </c>
      <c r="F8" s="12" t="s">
        <v>35</v>
      </c>
      <c r="G8" s="59">
        <f t="shared" si="0"/>
        <v>0.9375</v>
      </c>
      <c r="H8" s="17">
        <f>G8*20</f>
        <v>18.75</v>
      </c>
      <c r="I8" s="15">
        <v>7.1643518518518514E-3</v>
      </c>
      <c r="J8" s="11">
        <v>7.8703703703703713E-3</v>
      </c>
      <c r="K8" s="12"/>
      <c r="L8" s="59">
        <f>I8/J8</f>
        <v>0.9102941176470587</v>
      </c>
      <c r="M8" s="17">
        <f>L8*20</f>
        <v>18.205882352941174</v>
      </c>
      <c r="N8" s="15">
        <v>7.4537037037037028E-3</v>
      </c>
      <c r="O8" s="11">
        <v>7.6851851851851847E-3</v>
      </c>
      <c r="P8" s="61" t="s">
        <v>38</v>
      </c>
      <c r="Q8" s="59">
        <f t="shared" si="1"/>
        <v>0.96987951807228912</v>
      </c>
      <c r="R8" s="17">
        <f t="shared" si="2"/>
        <v>19.397590361445783</v>
      </c>
      <c r="S8" s="11">
        <v>1.2905092592592591E-2</v>
      </c>
      <c r="T8" s="11">
        <v>1.3611111111111114E-2</v>
      </c>
      <c r="U8" s="18" t="s">
        <v>40</v>
      </c>
      <c r="V8" s="59">
        <f t="shared" si="3"/>
        <v>0.94812925170067996</v>
      </c>
      <c r="W8" s="17">
        <f t="shared" si="4"/>
        <v>18.9625850340136</v>
      </c>
      <c r="X8" s="18">
        <f>H8+W8</f>
        <v>37.7125850340136</v>
      </c>
      <c r="Y8" s="6">
        <v>6</v>
      </c>
      <c r="Z8" s="38">
        <v>4</v>
      </c>
      <c r="AA8" s="38">
        <v>4</v>
      </c>
      <c r="AB8" s="38">
        <v>2</v>
      </c>
      <c r="AC8" s="6">
        <v>15</v>
      </c>
      <c r="AD8" s="6">
        <v>23</v>
      </c>
      <c r="AE8" s="18">
        <f>X8+Y8+AC8+AD8</f>
        <v>81.7125850340136</v>
      </c>
    </row>
    <row r="9" spans="1:32" ht="16.5" thickBot="1" x14ac:dyDescent="0.3">
      <c r="A9" s="7" t="s">
        <v>25</v>
      </c>
      <c r="B9" s="9">
        <v>18</v>
      </c>
      <c r="C9" s="9" t="s">
        <v>37</v>
      </c>
      <c r="D9" s="10">
        <v>3.4027777777777784E-3</v>
      </c>
      <c r="E9" s="11">
        <v>3.6342592592592594E-3</v>
      </c>
      <c r="F9" s="12" t="s">
        <v>35</v>
      </c>
      <c r="G9" s="59">
        <f t="shared" si="0"/>
        <v>0.93630573248407656</v>
      </c>
      <c r="H9" s="17">
        <f>G9*20</f>
        <v>18.726114649681531</v>
      </c>
      <c r="I9" s="15">
        <v>7.0254629629629634E-3</v>
      </c>
      <c r="J9" s="11"/>
      <c r="K9" s="12"/>
      <c r="L9" s="59">
        <v>0</v>
      </c>
      <c r="M9" s="17">
        <f>L9*25</f>
        <v>0</v>
      </c>
      <c r="N9" s="15">
        <v>7.2800925925925915E-3</v>
      </c>
      <c r="O9" s="11">
        <v>8.0324074074074065E-3</v>
      </c>
      <c r="P9" s="61" t="s">
        <v>38</v>
      </c>
      <c r="Q9" s="59">
        <f t="shared" si="1"/>
        <v>0.90634005763688752</v>
      </c>
      <c r="R9" s="17">
        <f t="shared" si="2"/>
        <v>18.126801152737752</v>
      </c>
      <c r="S9" s="11">
        <v>1.2592592592592593E-2</v>
      </c>
      <c r="T9" s="11">
        <v>1.3587962962962963E-2</v>
      </c>
      <c r="U9" s="17" t="s">
        <v>40</v>
      </c>
      <c r="V9" s="59">
        <f t="shared" si="3"/>
        <v>0.9267461669505962</v>
      </c>
      <c r="W9" s="17">
        <f t="shared" si="4"/>
        <v>18.534923339011925</v>
      </c>
      <c r="X9" s="18">
        <f>H9+W9</f>
        <v>37.26103798869346</v>
      </c>
      <c r="Y9" s="6"/>
      <c r="Z9" s="6"/>
      <c r="AA9" s="6">
        <v>6</v>
      </c>
      <c r="AB9" s="6"/>
      <c r="AC9" s="6">
        <v>16</v>
      </c>
      <c r="AD9" s="6">
        <v>21</v>
      </c>
      <c r="AE9" s="18">
        <f>SUM(X9:AD9)</f>
        <v>80.26103798869346</v>
      </c>
    </row>
    <row r="10" spans="1:32" ht="16.5" thickBot="1" x14ac:dyDescent="0.3">
      <c r="A10" s="7" t="s">
        <v>11</v>
      </c>
      <c r="B10" s="9">
        <v>16</v>
      </c>
      <c r="C10" s="9" t="s">
        <v>37</v>
      </c>
      <c r="D10" s="10">
        <v>3.472222222222222E-3</v>
      </c>
      <c r="E10" s="11">
        <v>3.5648148148148154E-3</v>
      </c>
      <c r="F10" s="12" t="s">
        <v>39</v>
      </c>
      <c r="G10" s="59">
        <f t="shared" si="0"/>
        <v>0.9740259740259738</v>
      </c>
      <c r="H10" s="17">
        <f>G10*20</f>
        <v>19.480519480519476</v>
      </c>
      <c r="I10" s="15">
        <v>7.1643518518518514E-3</v>
      </c>
      <c r="J10" s="21"/>
      <c r="K10" s="12"/>
      <c r="L10" s="59">
        <v>0</v>
      </c>
      <c r="M10" s="17">
        <f>L10*25</f>
        <v>0</v>
      </c>
      <c r="N10" s="15">
        <v>7.4537037037037028E-3</v>
      </c>
      <c r="O10" s="11">
        <v>7.9861111111111122E-3</v>
      </c>
      <c r="P10" s="11" t="s">
        <v>38</v>
      </c>
      <c r="Q10" s="59">
        <f t="shared" si="1"/>
        <v>0.93333333333333313</v>
      </c>
      <c r="R10" s="17">
        <f t="shared" si="2"/>
        <v>18.666666666666664</v>
      </c>
      <c r="S10" s="11">
        <v>1.2905092592592591E-2</v>
      </c>
      <c r="T10" s="11">
        <v>1.4189814814814815E-2</v>
      </c>
      <c r="U10" s="18" t="s">
        <v>40</v>
      </c>
      <c r="V10" s="59">
        <f t="shared" si="3"/>
        <v>0.90946166394779759</v>
      </c>
      <c r="W10" s="17">
        <f t="shared" si="4"/>
        <v>18.189233278955953</v>
      </c>
      <c r="X10" s="18">
        <f>R10+H10</f>
        <v>38.14718614718614</v>
      </c>
      <c r="Y10" s="6">
        <v>4</v>
      </c>
      <c r="Z10" s="6"/>
      <c r="AA10" s="6"/>
      <c r="AB10" s="6"/>
      <c r="AC10" s="6">
        <v>11</v>
      </c>
      <c r="AD10" s="6">
        <v>16</v>
      </c>
      <c r="AE10" s="18">
        <f>SUM(X10:AD10)</f>
        <v>69.147186147186147</v>
      </c>
    </row>
    <row r="11" spans="1:32" ht="16.5" thickBot="1" x14ac:dyDescent="0.3">
      <c r="A11" s="7" t="s">
        <v>8</v>
      </c>
      <c r="B11" s="9">
        <v>19</v>
      </c>
      <c r="C11" s="9" t="s">
        <v>33</v>
      </c>
      <c r="D11" s="10">
        <v>3.3680555555555551E-3</v>
      </c>
      <c r="E11" s="11">
        <v>3.5995370370370369E-3</v>
      </c>
      <c r="F11" s="12" t="s">
        <v>108</v>
      </c>
      <c r="G11" s="59">
        <f t="shared" si="0"/>
        <v>0.93569131832797414</v>
      </c>
      <c r="H11" s="17">
        <f>G11*20</f>
        <v>18.713826366559484</v>
      </c>
      <c r="I11" s="15">
        <v>6.9560185185185185E-3</v>
      </c>
      <c r="J11" s="11">
        <v>7.4074074074074068E-3</v>
      </c>
      <c r="K11" s="12" t="s">
        <v>39</v>
      </c>
      <c r="L11" s="59">
        <f>I11/J11</f>
        <v>0.93906250000000002</v>
      </c>
      <c r="M11" s="17">
        <f>L11*20</f>
        <v>18.78125</v>
      </c>
      <c r="N11" s="15">
        <v>7.0949074074074074E-3</v>
      </c>
      <c r="O11" s="11"/>
      <c r="P11" s="11"/>
      <c r="Q11" s="59">
        <v>0</v>
      </c>
      <c r="R11" s="17">
        <f t="shared" si="2"/>
        <v>0</v>
      </c>
      <c r="S11" s="11">
        <v>1.2442129629629629E-2</v>
      </c>
      <c r="T11" s="11">
        <v>1.3618055555555555E-2</v>
      </c>
      <c r="U11" s="17" t="s">
        <v>36</v>
      </c>
      <c r="V11" s="59">
        <f t="shared" si="3"/>
        <v>0.91364949855515898</v>
      </c>
      <c r="W11" s="17">
        <f t="shared" si="4"/>
        <v>18.272989971103179</v>
      </c>
      <c r="X11" s="18">
        <f>M11+W11</f>
        <v>37.054239971103179</v>
      </c>
      <c r="Y11" s="6">
        <v>8</v>
      </c>
      <c r="Z11" s="6">
        <v>2</v>
      </c>
      <c r="AA11" s="6"/>
      <c r="AB11" s="6"/>
      <c r="AC11" s="6">
        <v>13</v>
      </c>
      <c r="AD11" s="6"/>
      <c r="AE11" s="18">
        <f>X11+Y11+AC11</f>
        <v>58.054239971103179</v>
      </c>
    </row>
    <row r="12" spans="1:32" ht="16.5" thickBot="1" x14ac:dyDescent="0.3">
      <c r="A12" s="22" t="s">
        <v>10</v>
      </c>
      <c r="B12" s="22"/>
      <c r="C12" s="22" t="s">
        <v>100</v>
      </c>
      <c r="D12" s="20">
        <v>3.2060185185185191E-3</v>
      </c>
      <c r="E12" s="34">
        <v>3.8425925925925923E-3</v>
      </c>
      <c r="F12" s="12" t="s">
        <v>107</v>
      </c>
      <c r="G12" s="59">
        <f t="shared" si="0"/>
        <v>0.83433734939759052</v>
      </c>
      <c r="H12" s="17">
        <f>G12*20</f>
        <v>16.68674698795181</v>
      </c>
      <c r="I12" s="15"/>
      <c r="J12" s="11"/>
      <c r="K12" s="12"/>
      <c r="L12" s="59"/>
      <c r="M12" s="17"/>
      <c r="N12" s="15">
        <v>6.7708333333333336E-3</v>
      </c>
      <c r="O12" s="11">
        <v>7.9281249999999994E-3</v>
      </c>
      <c r="P12" s="11" t="s">
        <v>108</v>
      </c>
      <c r="Q12" s="59">
        <f>N12/O12</f>
        <v>0.85402706608855616</v>
      </c>
      <c r="R12" s="17">
        <f t="shared" si="2"/>
        <v>17.080541321771122</v>
      </c>
      <c r="S12" s="11"/>
      <c r="T12" s="11"/>
      <c r="U12" s="17"/>
      <c r="V12" s="59"/>
      <c r="W12" s="17"/>
      <c r="X12" s="18">
        <f>H12+R12</f>
        <v>33.767288309722929</v>
      </c>
      <c r="Y12" s="6">
        <v>5</v>
      </c>
      <c r="Z12" s="6">
        <v>8</v>
      </c>
      <c r="AA12" s="6"/>
      <c r="AB12" s="6"/>
      <c r="AC12" s="6">
        <v>10</v>
      </c>
      <c r="AD12" s="6"/>
      <c r="AE12" s="18">
        <f t="shared" ref="AE12:AE27" si="5">SUM(X12:AD12)</f>
        <v>56.767288309722929</v>
      </c>
    </row>
    <row r="13" spans="1:32" ht="16.5" thickBot="1" x14ac:dyDescent="0.3">
      <c r="A13" s="7" t="s">
        <v>47</v>
      </c>
      <c r="B13" s="9">
        <v>17</v>
      </c>
      <c r="C13" s="9" t="s">
        <v>37</v>
      </c>
      <c r="D13" s="10">
        <v>3.4375E-3</v>
      </c>
      <c r="E13" s="11">
        <v>3.1828703703703702E-3</v>
      </c>
      <c r="F13" s="12" t="s">
        <v>39</v>
      </c>
      <c r="G13" s="56">
        <f t="shared" si="0"/>
        <v>1.08</v>
      </c>
      <c r="H13" s="17">
        <f>G13*25</f>
        <v>27</v>
      </c>
      <c r="I13" s="15">
        <v>7.0949074074074074E-3</v>
      </c>
      <c r="J13" s="11">
        <v>6.6550925925925935E-3</v>
      </c>
      <c r="K13" s="12" t="s">
        <v>46</v>
      </c>
      <c r="L13" s="59">
        <f>I13/J13</f>
        <v>1.066086956521739</v>
      </c>
      <c r="M13" s="17">
        <f>L13*25</f>
        <v>26.652173913043477</v>
      </c>
      <c r="N13" s="15">
        <v>7.3611111111111108E-3</v>
      </c>
      <c r="O13" s="11">
        <v>9.4502314814814813E-3</v>
      </c>
      <c r="P13" s="11" t="s">
        <v>36</v>
      </c>
      <c r="Q13" s="59">
        <f>N13/O13</f>
        <v>0.7789344764237599</v>
      </c>
      <c r="R13" s="17">
        <f t="shared" si="2"/>
        <v>15.578689528475199</v>
      </c>
      <c r="S13" s="11">
        <v>1.2743055555555556E-2</v>
      </c>
      <c r="T13" s="11">
        <v>1.5810185185185184E-2</v>
      </c>
      <c r="U13" s="18" t="s">
        <v>40</v>
      </c>
      <c r="V13" s="59">
        <f>S13/T13</f>
        <v>0.80600292825768671</v>
      </c>
      <c r="W13" s="17">
        <f t="shared" ref="W13:W27" si="6">V13*20</f>
        <v>16.120058565153734</v>
      </c>
      <c r="X13" s="18">
        <f>H13+W13</f>
        <v>43.120058565153734</v>
      </c>
      <c r="Y13" s="6"/>
      <c r="Z13" s="6">
        <v>5</v>
      </c>
      <c r="AA13" s="6"/>
      <c r="AB13" s="6"/>
      <c r="AC13" s="6"/>
      <c r="AD13" s="6"/>
      <c r="AE13" s="18">
        <f t="shared" si="5"/>
        <v>48.120058565153734</v>
      </c>
    </row>
    <row r="14" spans="1:32" ht="18.75" customHeight="1" thickBot="1" x14ac:dyDescent="0.3">
      <c r="A14" s="22" t="s">
        <v>56</v>
      </c>
      <c r="B14" s="22">
        <v>16</v>
      </c>
      <c r="C14" s="60" t="s">
        <v>57</v>
      </c>
      <c r="D14" s="10">
        <v>3.472222222222222E-3</v>
      </c>
      <c r="E14" s="34">
        <v>4.155092592592593E-3</v>
      </c>
      <c r="F14" s="12" t="s">
        <v>35</v>
      </c>
      <c r="G14" s="59">
        <f t="shared" si="0"/>
        <v>0.83565459610027837</v>
      </c>
      <c r="H14" s="17">
        <f>G14*20</f>
        <v>16.713091922005567</v>
      </c>
      <c r="I14" s="15">
        <v>7.1643518518518514E-3</v>
      </c>
      <c r="J14" s="11"/>
      <c r="K14" s="12"/>
      <c r="L14" s="59">
        <v>0</v>
      </c>
      <c r="M14" s="17">
        <f>L14*25</f>
        <v>0</v>
      </c>
      <c r="N14" s="15">
        <v>7.4537037037037028E-3</v>
      </c>
      <c r="O14" s="11"/>
      <c r="P14" s="11"/>
      <c r="Q14" s="59">
        <v>0</v>
      </c>
      <c r="R14" s="17">
        <f>Q14*25</f>
        <v>0</v>
      </c>
      <c r="S14" s="11">
        <v>1.2905092592592591E-2</v>
      </c>
      <c r="T14" s="11">
        <v>1.4016203703703704E-2</v>
      </c>
      <c r="U14" s="17" t="s">
        <v>58</v>
      </c>
      <c r="V14" s="59">
        <f>S14/T14</f>
        <v>0.92072667217175874</v>
      </c>
      <c r="W14" s="17">
        <f t="shared" si="6"/>
        <v>18.414533443435175</v>
      </c>
      <c r="X14" s="18">
        <f>W14+H14</f>
        <v>35.127625365440743</v>
      </c>
      <c r="Y14" s="6"/>
      <c r="Z14" s="6"/>
      <c r="AA14" s="6"/>
      <c r="AB14" s="6"/>
      <c r="AC14" s="6">
        <v>10</v>
      </c>
      <c r="AD14" s="6"/>
      <c r="AE14" s="18">
        <f t="shared" si="5"/>
        <v>45.127625365440743</v>
      </c>
    </row>
    <row r="15" spans="1:32" ht="16.5" thickBot="1" x14ac:dyDescent="0.3">
      <c r="A15" s="22" t="s">
        <v>54</v>
      </c>
      <c r="B15" s="22">
        <v>16</v>
      </c>
      <c r="C15" s="22" t="s">
        <v>49</v>
      </c>
      <c r="D15" s="10">
        <v>3.472222222222222E-3</v>
      </c>
      <c r="E15" s="34">
        <v>3.7962962962962963E-3</v>
      </c>
      <c r="F15" s="12" t="s">
        <v>35</v>
      </c>
      <c r="G15" s="59">
        <f t="shared" si="0"/>
        <v>0.91463414634146334</v>
      </c>
      <c r="H15" s="17">
        <f>G15*20</f>
        <v>18.292682926829265</v>
      </c>
      <c r="I15" s="15">
        <v>7.1643518518518514E-3</v>
      </c>
      <c r="J15" s="11"/>
      <c r="K15" s="12"/>
      <c r="L15" s="59">
        <v>0</v>
      </c>
      <c r="M15" s="17">
        <f>L15*25</f>
        <v>0</v>
      </c>
      <c r="N15" s="15">
        <v>7.4537037037037028E-3</v>
      </c>
      <c r="O15" s="11"/>
      <c r="P15" s="11"/>
      <c r="Q15" s="59">
        <v>0</v>
      </c>
      <c r="R15" s="17">
        <f>Q15*25</f>
        <v>0</v>
      </c>
      <c r="S15" s="11">
        <v>1.2905092592592591E-2</v>
      </c>
      <c r="T15" s="11">
        <v>1.4497685185185185E-2</v>
      </c>
      <c r="U15" s="17" t="s">
        <v>36</v>
      </c>
      <c r="V15" s="59">
        <f>S15/T15</f>
        <v>0.89014849113843197</v>
      </c>
      <c r="W15" s="17">
        <f t="shared" si="6"/>
        <v>17.802969822768638</v>
      </c>
      <c r="X15" s="18">
        <f>W15+H15</f>
        <v>36.095652749597903</v>
      </c>
      <c r="Y15" s="6">
        <v>3</v>
      </c>
      <c r="Z15" s="6"/>
      <c r="AA15" s="6">
        <v>3</v>
      </c>
      <c r="AB15" s="6"/>
      <c r="AC15" s="6"/>
      <c r="AD15" s="6"/>
      <c r="AE15" s="18">
        <f t="shared" si="5"/>
        <v>42.095652749597903</v>
      </c>
    </row>
    <row r="16" spans="1:32" ht="17.25" customHeight="1" thickBot="1" x14ac:dyDescent="0.3">
      <c r="A16" s="7" t="s">
        <v>67</v>
      </c>
      <c r="B16" s="19">
        <v>24</v>
      </c>
      <c r="C16" s="19" t="s">
        <v>42</v>
      </c>
      <c r="D16" s="20">
        <v>3.2060185185185191E-3</v>
      </c>
      <c r="E16" s="11">
        <v>4.1435185185185186E-3</v>
      </c>
      <c r="F16" s="12" t="s">
        <v>38</v>
      </c>
      <c r="G16" s="59">
        <f t="shared" si="0"/>
        <v>0.77374301675977664</v>
      </c>
      <c r="H16" s="17">
        <f>G16*20</f>
        <v>15.474860335195533</v>
      </c>
      <c r="I16" s="15">
        <v>6.6203703703703702E-3</v>
      </c>
      <c r="J16" s="7"/>
      <c r="K16" s="24"/>
      <c r="L16" s="59">
        <v>0</v>
      </c>
      <c r="M16" s="17">
        <f>L16*25</f>
        <v>0</v>
      </c>
      <c r="N16" s="11">
        <v>6.7708333333333336E-3</v>
      </c>
      <c r="O16" s="11">
        <v>7.5231481481481477E-3</v>
      </c>
      <c r="P16" s="11" t="s">
        <v>107</v>
      </c>
      <c r="Q16" s="59">
        <f>N16/O16</f>
        <v>0.90000000000000013</v>
      </c>
      <c r="R16" s="17">
        <f>Q16*20</f>
        <v>18.000000000000004</v>
      </c>
      <c r="S16" s="11">
        <v>1.1759259259259259E-2</v>
      </c>
      <c r="T16" s="7"/>
      <c r="U16" s="18"/>
      <c r="V16" s="59">
        <v>0</v>
      </c>
      <c r="W16" s="17">
        <f t="shared" si="6"/>
        <v>0</v>
      </c>
      <c r="X16" s="18">
        <f>R16+H16</f>
        <v>33.474860335195537</v>
      </c>
      <c r="Y16" s="6">
        <v>7</v>
      </c>
      <c r="Z16" s="6"/>
      <c r="AA16" s="6">
        <v>1</v>
      </c>
      <c r="AB16" s="6"/>
      <c r="AC16" s="6"/>
      <c r="AD16" s="6"/>
      <c r="AE16" s="18">
        <f t="shared" si="5"/>
        <v>41.474860335195537</v>
      </c>
    </row>
    <row r="17" spans="1:31" ht="15" customHeight="1" thickBot="1" x14ac:dyDescent="0.3">
      <c r="A17" s="7" t="s">
        <v>69</v>
      </c>
      <c r="B17" s="19">
        <v>22</v>
      </c>
      <c r="C17" s="19" t="s">
        <v>42</v>
      </c>
      <c r="D17" s="20">
        <v>3.2638888888888891E-3</v>
      </c>
      <c r="E17" s="11"/>
      <c r="F17" s="12"/>
      <c r="G17" s="12"/>
      <c r="H17" s="12"/>
      <c r="I17" s="15">
        <v>6.7476851851851856E-3</v>
      </c>
      <c r="J17" s="11">
        <v>7.1990740740740739E-3</v>
      </c>
      <c r="K17" s="12" t="s">
        <v>38</v>
      </c>
      <c r="L17" s="59">
        <f>I17/J17</f>
        <v>0.93729903536977499</v>
      </c>
      <c r="M17" s="17">
        <f>L17*20</f>
        <v>18.7459807073955</v>
      </c>
      <c r="N17" s="15">
        <v>6.9444444444444441E-3</v>
      </c>
      <c r="O17" s="11">
        <v>8.4722222222222213E-3</v>
      </c>
      <c r="P17" s="11" t="s">
        <v>38</v>
      </c>
      <c r="Q17" s="59">
        <f>N17/O17</f>
        <v>0.81967213114754101</v>
      </c>
      <c r="R17" s="17">
        <f>Q17*20</f>
        <v>16.393442622950822</v>
      </c>
      <c r="S17" s="11">
        <v>1.2025462962962962E-2</v>
      </c>
      <c r="T17" s="11">
        <v>1.4386574074074072E-2</v>
      </c>
      <c r="U17" s="17"/>
      <c r="V17" s="59">
        <f t="shared" ref="V17:V24" si="7">S17/T17</f>
        <v>0.83588093322606594</v>
      </c>
      <c r="W17" s="17">
        <f t="shared" si="6"/>
        <v>16.717618664521318</v>
      </c>
      <c r="X17" s="18">
        <f>W17+M17</f>
        <v>35.463599371916814</v>
      </c>
      <c r="Y17" s="6"/>
      <c r="Z17" s="6">
        <v>6</v>
      </c>
      <c r="AA17" s="6"/>
      <c r="AB17" s="6"/>
      <c r="AC17" s="6"/>
      <c r="AD17" s="6"/>
      <c r="AE17" s="18">
        <f t="shared" si="5"/>
        <v>41.463599371916814</v>
      </c>
    </row>
    <row r="18" spans="1:31" ht="16.5" customHeight="1" thickBot="1" x14ac:dyDescent="0.3">
      <c r="A18" s="22" t="s">
        <v>13</v>
      </c>
      <c r="B18" s="22">
        <v>16</v>
      </c>
      <c r="C18" s="22" t="s">
        <v>52</v>
      </c>
      <c r="D18" s="10">
        <v>3.472222222222222E-3</v>
      </c>
      <c r="E18" s="11">
        <v>3.7037037037037034E-3</v>
      </c>
      <c r="F18" s="12" t="s">
        <v>35</v>
      </c>
      <c r="G18" s="59">
        <f t="shared" ref="G18:G27" si="8">D18/E18</f>
        <v>0.9375</v>
      </c>
      <c r="H18" s="17">
        <f t="shared" ref="H18:H24" si="9">G18*20</f>
        <v>18.75</v>
      </c>
      <c r="I18" s="15">
        <v>7.1643518518518514E-3</v>
      </c>
      <c r="J18" s="21"/>
      <c r="K18" s="12"/>
      <c r="L18" s="59">
        <v>0</v>
      </c>
      <c r="M18" s="17">
        <f t="shared" ref="M18:M27" si="10">L18*25</f>
        <v>0</v>
      </c>
      <c r="N18" s="15">
        <v>7.4537037037037028E-3</v>
      </c>
      <c r="O18" s="11"/>
      <c r="P18" s="11"/>
      <c r="Q18" s="59">
        <v>0</v>
      </c>
      <c r="R18" s="17">
        <f>Q18*25</f>
        <v>0</v>
      </c>
      <c r="S18" s="11">
        <v>1.2905092592592591E-2</v>
      </c>
      <c r="T18" s="11">
        <v>1.4918981481481483E-2</v>
      </c>
      <c r="U18" s="17" t="s">
        <v>36</v>
      </c>
      <c r="V18" s="59">
        <f t="shared" si="7"/>
        <v>0.86501163692785088</v>
      </c>
      <c r="W18" s="17">
        <f t="shared" si="6"/>
        <v>17.300232738557018</v>
      </c>
      <c r="X18" s="18">
        <f>W18+H18</f>
        <v>36.050232738557014</v>
      </c>
      <c r="Y18" s="6">
        <v>1</v>
      </c>
      <c r="Z18" s="6">
        <v>3</v>
      </c>
      <c r="AA18" s="6"/>
      <c r="AB18" s="6"/>
      <c r="AC18" s="6"/>
      <c r="AD18" s="6"/>
      <c r="AE18" s="18">
        <f t="shared" si="5"/>
        <v>40.050232738557014</v>
      </c>
    </row>
    <row r="19" spans="1:31" ht="16.5" thickBot="1" x14ac:dyDescent="0.3">
      <c r="A19" s="7" t="s">
        <v>51</v>
      </c>
      <c r="B19" s="9">
        <v>16</v>
      </c>
      <c r="C19" s="9" t="s">
        <v>37</v>
      </c>
      <c r="D19" s="10">
        <v>3.472222222222222E-3</v>
      </c>
      <c r="E19" s="11">
        <v>3.483796296296296E-3</v>
      </c>
      <c r="F19" s="12" t="s">
        <v>35</v>
      </c>
      <c r="G19" s="59">
        <f t="shared" si="8"/>
        <v>0.99667774086378735</v>
      </c>
      <c r="H19" s="17">
        <f t="shared" si="9"/>
        <v>19.933554817275748</v>
      </c>
      <c r="I19" s="15">
        <v>7.1643518518518514E-3</v>
      </c>
      <c r="J19" s="21"/>
      <c r="K19" s="12"/>
      <c r="L19" s="59">
        <v>0</v>
      </c>
      <c r="M19" s="17">
        <f t="shared" si="10"/>
        <v>0</v>
      </c>
      <c r="N19" s="15">
        <v>7.4537037037037028E-3</v>
      </c>
      <c r="O19" s="11">
        <v>8.3217592592592596E-3</v>
      </c>
      <c r="P19" s="11" t="s">
        <v>38</v>
      </c>
      <c r="Q19" s="59">
        <f>N19/O19</f>
        <v>0.89568845618915149</v>
      </c>
      <c r="R19" s="17">
        <f>Q19*20</f>
        <v>17.91376912378303</v>
      </c>
      <c r="S19" s="11">
        <v>1.2905092592592591E-2</v>
      </c>
      <c r="T19" s="11">
        <v>1.4224537037037037E-2</v>
      </c>
      <c r="U19" s="17" t="s">
        <v>40</v>
      </c>
      <c r="V19" s="59">
        <f t="shared" si="7"/>
        <v>0.90724165988608618</v>
      </c>
      <c r="W19" s="17">
        <f t="shared" si="6"/>
        <v>18.144833197721724</v>
      </c>
      <c r="X19" s="18">
        <f>H19+W19</f>
        <v>38.078388014997472</v>
      </c>
      <c r="Y19" s="6"/>
      <c r="Z19" s="6"/>
      <c r="AA19" s="6"/>
      <c r="AB19" s="6"/>
      <c r="AC19" s="6"/>
      <c r="AD19" s="6"/>
      <c r="AE19" s="18">
        <f t="shared" si="5"/>
        <v>38.078388014997472</v>
      </c>
    </row>
    <row r="20" spans="1:31" ht="16.5" thickBot="1" x14ac:dyDescent="0.3">
      <c r="A20" s="7" t="s">
        <v>70</v>
      </c>
      <c r="B20" s="19">
        <v>22</v>
      </c>
      <c r="C20" s="19" t="s">
        <v>45</v>
      </c>
      <c r="D20" s="20">
        <v>3.2638888888888891E-3</v>
      </c>
      <c r="E20" s="11">
        <v>4.3287037037037035E-3</v>
      </c>
      <c r="F20" s="12" t="s">
        <v>35</v>
      </c>
      <c r="G20" s="59">
        <f t="shared" si="8"/>
        <v>0.7540106951871659</v>
      </c>
      <c r="H20" s="17">
        <f t="shared" si="9"/>
        <v>15.080213903743317</v>
      </c>
      <c r="I20" s="15">
        <v>6.7476851851851856E-3</v>
      </c>
      <c r="J20" s="11"/>
      <c r="K20" s="12"/>
      <c r="L20" s="59">
        <v>0</v>
      </c>
      <c r="M20" s="17">
        <f t="shared" si="10"/>
        <v>0</v>
      </c>
      <c r="N20" s="15">
        <v>6.9444444444444441E-3</v>
      </c>
      <c r="O20" s="11"/>
      <c r="P20" s="11"/>
      <c r="Q20" s="59">
        <v>0</v>
      </c>
      <c r="R20" s="17">
        <f>Q20*20</f>
        <v>0</v>
      </c>
      <c r="S20" s="11">
        <v>1.2025462962962962E-2</v>
      </c>
      <c r="T20" s="11">
        <v>1.2939814814814814E-2</v>
      </c>
      <c r="U20" s="17" t="s">
        <v>35</v>
      </c>
      <c r="V20" s="59">
        <f t="shared" si="7"/>
        <v>0.92933810375670844</v>
      </c>
      <c r="W20" s="17">
        <f t="shared" si="6"/>
        <v>18.586762075134168</v>
      </c>
      <c r="X20" s="18">
        <f>H20+W20</f>
        <v>33.666975978877488</v>
      </c>
      <c r="Y20" s="6"/>
      <c r="Z20" s="6">
        <v>1</v>
      </c>
      <c r="AA20" s="6">
        <v>2</v>
      </c>
      <c r="AB20" s="6"/>
      <c r="AC20" s="6"/>
      <c r="AD20" s="6"/>
      <c r="AE20" s="18">
        <f t="shared" si="5"/>
        <v>36.666975978877488</v>
      </c>
    </row>
    <row r="21" spans="1:31" ht="16.5" thickBot="1" x14ac:dyDescent="0.3">
      <c r="A21" s="7" t="s">
        <v>41</v>
      </c>
      <c r="B21" s="9">
        <v>18</v>
      </c>
      <c r="C21" s="9" t="s">
        <v>37</v>
      </c>
      <c r="D21" s="10">
        <v>3.4027777777777784E-3</v>
      </c>
      <c r="E21" s="11">
        <v>3.7152777777777774E-3</v>
      </c>
      <c r="F21" s="12" t="s">
        <v>35</v>
      </c>
      <c r="G21" s="59">
        <f t="shared" si="8"/>
        <v>0.91588785046728993</v>
      </c>
      <c r="H21" s="17">
        <f t="shared" si="9"/>
        <v>18.317757009345797</v>
      </c>
      <c r="I21" s="15">
        <v>7.0254629629629634E-3</v>
      </c>
      <c r="J21" s="11"/>
      <c r="K21" s="12"/>
      <c r="L21" s="59">
        <v>0</v>
      </c>
      <c r="M21" s="17">
        <f t="shared" si="10"/>
        <v>0</v>
      </c>
      <c r="N21" s="15">
        <v>7.2800925925925915E-3</v>
      </c>
      <c r="O21" s="11">
        <v>8.7037037037037031E-3</v>
      </c>
      <c r="P21" s="11" t="s">
        <v>38</v>
      </c>
      <c r="Q21" s="59">
        <f>N21/O21</f>
        <v>0.83643617021276584</v>
      </c>
      <c r="R21" s="17">
        <f>Q21*20</f>
        <v>16.728723404255316</v>
      </c>
      <c r="S21" s="11">
        <v>1.2592592592592593E-2</v>
      </c>
      <c r="T21" s="11">
        <v>1.4525462962962964E-2</v>
      </c>
      <c r="U21" s="17" t="s">
        <v>40</v>
      </c>
      <c r="V21" s="59">
        <f t="shared" si="7"/>
        <v>0.86693227091633462</v>
      </c>
      <c r="W21" s="17">
        <f t="shared" si="6"/>
        <v>17.338645418326692</v>
      </c>
      <c r="X21" s="18">
        <f>W21+H21</f>
        <v>35.656402427672489</v>
      </c>
      <c r="Y21" s="6"/>
      <c r="Z21" s="6"/>
      <c r="AA21" s="6"/>
      <c r="AB21" s="6"/>
      <c r="AC21" s="6"/>
      <c r="AD21" s="6"/>
      <c r="AE21" s="18">
        <f t="shared" si="5"/>
        <v>35.656402427672489</v>
      </c>
    </row>
    <row r="22" spans="1:31" ht="19.5" customHeight="1" thickBot="1" x14ac:dyDescent="0.3">
      <c r="A22" s="22" t="s">
        <v>50</v>
      </c>
      <c r="B22" s="22">
        <v>17</v>
      </c>
      <c r="C22" s="9" t="s">
        <v>37</v>
      </c>
      <c r="D22" s="10">
        <v>3.4375E-3</v>
      </c>
      <c r="E22" s="34">
        <v>3.9699074074074072E-3</v>
      </c>
      <c r="F22" s="12" t="s">
        <v>35</v>
      </c>
      <c r="G22" s="59">
        <f t="shared" si="8"/>
        <v>0.86588921282798836</v>
      </c>
      <c r="H22" s="17">
        <f t="shared" si="9"/>
        <v>17.317784256559769</v>
      </c>
      <c r="I22" s="15">
        <v>7.0949074074074074E-3</v>
      </c>
      <c r="J22" s="7"/>
      <c r="K22" s="7"/>
      <c r="L22" s="59">
        <v>0</v>
      </c>
      <c r="M22" s="17">
        <f t="shared" si="10"/>
        <v>0</v>
      </c>
      <c r="N22" s="15">
        <v>7.3611111111111108E-3</v>
      </c>
      <c r="O22" s="7"/>
      <c r="P22" s="7"/>
      <c r="Q22" s="59">
        <v>0</v>
      </c>
      <c r="R22" s="17">
        <f>Q22*25</f>
        <v>0</v>
      </c>
      <c r="S22" s="11">
        <v>1.2743055555555556E-2</v>
      </c>
      <c r="T22" s="11">
        <v>1.4086805555555556E-2</v>
      </c>
      <c r="U22" s="7" t="s">
        <v>36</v>
      </c>
      <c r="V22" s="59">
        <f t="shared" si="7"/>
        <v>0.9046093172294799</v>
      </c>
      <c r="W22" s="17">
        <f t="shared" si="6"/>
        <v>18.092186344589599</v>
      </c>
      <c r="X22" s="18">
        <f>H22+W22</f>
        <v>35.409970601149368</v>
      </c>
      <c r="Y22" s="6"/>
      <c r="Z22" s="6"/>
      <c r="AA22" s="6"/>
      <c r="AB22" s="6"/>
      <c r="AC22" s="6"/>
      <c r="AD22" s="6"/>
      <c r="AE22" s="18">
        <f t="shared" si="5"/>
        <v>35.409970601149368</v>
      </c>
    </row>
    <row r="23" spans="1:31" ht="21" customHeight="1" thickBot="1" x14ac:dyDescent="0.3">
      <c r="A23" s="22" t="s">
        <v>48</v>
      </c>
      <c r="B23" s="22">
        <v>17</v>
      </c>
      <c r="C23" s="22" t="s">
        <v>49</v>
      </c>
      <c r="D23" s="34">
        <v>3.4375E-3</v>
      </c>
      <c r="E23" s="34">
        <v>3.6689814814814814E-3</v>
      </c>
      <c r="F23" s="12" t="s">
        <v>35</v>
      </c>
      <c r="G23" s="59">
        <f t="shared" si="8"/>
        <v>0.93690851735015779</v>
      </c>
      <c r="H23" s="17">
        <f t="shared" si="9"/>
        <v>18.738170347003155</v>
      </c>
      <c r="I23" s="15">
        <v>7.0949074074074074E-3</v>
      </c>
      <c r="J23" s="11"/>
      <c r="K23" s="12"/>
      <c r="L23" s="59">
        <v>0</v>
      </c>
      <c r="M23" s="17">
        <f t="shared" si="10"/>
        <v>0</v>
      </c>
      <c r="N23" s="15">
        <v>7.3611111111111108E-3</v>
      </c>
      <c r="O23" s="11"/>
      <c r="P23" s="11"/>
      <c r="Q23" s="59">
        <v>0</v>
      </c>
      <c r="R23" s="17">
        <f>Q23*25</f>
        <v>0</v>
      </c>
      <c r="S23" s="11">
        <v>1.2743055555555556E-2</v>
      </c>
      <c r="T23" s="11">
        <v>1.5335648148148147E-2</v>
      </c>
      <c r="U23" s="17" t="s">
        <v>35</v>
      </c>
      <c r="V23" s="59">
        <f t="shared" si="7"/>
        <v>0.83094339622641522</v>
      </c>
      <c r="W23" s="17">
        <f t="shared" si="6"/>
        <v>16.618867924528303</v>
      </c>
      <c r="X23" s="18">
        <f>W23+H23</f>
        <v>35.357038271531458</v>
      </c>
      <c r="Y23" s="6"/>
      <c r="Z23" s="6"/>
      <c r="AA23" s="6"/>
      <c r="AB23" s="6"/>
      <c r="AC23" s="6"/>
      <c r="AD23" s="6"/>
      <c r="AE23" s="18">
        <f t="shared" si="5"/>
        <v>35.357038271531458</v>
      </c>
    </row>
    <row r="24" spans="1:31" ht="16.5" thickBot="1" x14ac:dyDescent="0.3">
      <c r="A24" s="7" t="s">
        <v>66</v>
      </c>
      <c r="B24" s="19">
        <v>25</v>
      </c>
      <c r="C24" s="19" t="s">
        <v>42</v>
      </c>
      <c r="D24" s="20">
        <v>3.1712962962962958E-3</v>
      </c>
      <c r="E24" s="11">
        <v>3.8194444444444443E-3</v>
      </c>
      <c r="F24" s="12" t="s">
        <v>38</v>
      </c>
      <c r="G24" s="59">
        <f t="shared" si="8"/>
        <v>0.83030303030303021</v>
      </c>
      <c r="H24" s="17">
        <f t="shared" si="9"/>
        <v>16.606060606060606</v>
      </c>
      <c r="I24" s="15">
        <v>6.5509259259259262E-3</v>
      </c>
      <c r="J24" s="7"/>
      <c r="K24" s="24"/>
      <c r="L24" s="59">
        <v>0</v>
      </c>
      <c r="M24" s="17">
        <f t="shared" si="10"/>
        <v>0</v>
      </c>
      <c r="N24" s="11">
        <v>6.7708333333333336E-3</v>
      </c>
      <c r="O24" s="11">
        <v>7.6273148148148151E-3</v>
      </c>
      <c r="P24" s="11" t="s">
        <v>108</v>
      </c>
      <c r="Q24" s="59">
        <f>N24/O24</f>
        <v>0.88770864946889227</v>
      </c>
      <c r="R24" s="17">
        <f>Q24*20</f>
        <v>17.754172989377846</v>
      </c>
      <c r="S24" s="11">
        <v>1.1759259259259259E-2</v>
      </c>
      <c r="T24" s="11">
        <v>1.3020833333333334E-2</v>
      </c>
      <c r="U24" s="18"/>
      <c r="V24" s="59">
        <f t="shared" si="7"/>
        <v>0.90311111111111109</v>
      </c>
      <c r="W24" s="17">
        <f t="shared" si="6"/>
        <v>18.062222222222221</v>
      </c>
      <c r="X24" s="18">
        <f>W24+H24</f>
        <v>34.668282828282827</v>
      </c>
      <c r="Y24" s="6"/>
      <c r="Z24" s="6"/>
      <c r="AA24" s="6"/>
      <c r="AB24" s="6"/>
      <c r="AC24" s="6"/>
      <c r="AD24" s="6"/>
      <c r="AE24" s="18">
        <f t="shared" si="5"/>
        <v>34.668282828282827</v>
      </c>
    </row>
    <row r="25" spans="1:31" ht="19.5" customHeight="1" thickBot="1" x14ac:dyDescent="0.3">
      <c r="A25" s="7" t="s">
        <v>22</v>
      </c>
      <c r="B25" s="9">
        <v>18</v>
      </c>
      <c r="C25" s="9" t="s">
        <v>42</v>
      </c>
      <c r="D25" s="10">
        <v>3.4027777777777784E-3</v>
      </c>
      <c r="E25" s="11">
        <v>3.1134259259259257E-3</v>
      </c>
      <c r="F25" s="12" t="s">
        <v>40</v>
      </c>
      <c r="G25" s="56">
        <f t="shared" si="8"/>
        <v>1.0929368029739779</v>
      </c>
      <c r="H25" s="17">
        <f>G25*25</f>
        <v>27.323420074349446</v>
      </c>
      <c r="I25" s="15">
        <v>7.0254629629629634E-3</v>
      </c>
      <c r="J25" s="11">
        <v>6.4351851851851861E-3</v>
      </c>
      <c r="K25" s="12" t="s">
        <v>40</v>
      </c>
      <c r="L25" s="56">
        <f>I25/J25</f>
        <v>1.0917266187050358</v>
      </c>
      <c r="M25" s="17">
        <f t="shared" si="10"/>
        <v>27.293165467625897</v>
      </c>
      <c r="N25" s="15">
        <v>7.2800925925925915E-3</v>
      </c>
      <c r="O25" s="11">
        <v>7.7777777777777767E-3</v>
      </c>
      <c r="P25" s="61" t="s">
        <v>38</v>
      </c>
      <c r="Q25" s="59">
        <f>N25/O25</f>
        <v>0.93601190476190477</v>
      </c>
      <c r="R25" s="17">
        <f>Q25*20</f>
        <v>18.720238095238095</v>
      </c>
      <c r="S25" s="11">
        <v>1.2592592592592593E-2</v>
      </c>
      <c r="T25" s="11"/>
      <c r="U25" s="17"/>
      <c r="V25" s="59">
        <v>0</v>
      </c>
      <c r="W25" s="17">
        <f t="shared" si="6"/>
        <v>0</v>
      </c>
      <c r="X25" s="18">
        <f>H25</f>
        <v>27.323420074349446</v>
      </c>
      <c r="Y25" s="6"/>
      <c r="Z25" s="6">
        <v>7</v>
      </c>
      <c r="AA25" s="6"/>
      <c r="AB25" s="6"/>
      <c r="AC25" s="6"/>
      <c r="AD25" s="6"/>
      <c r="AE25" s="18">
        <f t="shared" si="5"/>
        <v>34.323420074349443</v>
      </c>
    </row>
    <row r="26" spans="1:31" ht="16.5" thickBot="1" x14ac:dyDescent="0.3">
      <c r="A26" s="22" t="s">
        <v>55</v>
      </c>
      <c r="B26" s="22">
        <v>16</v>
      </c>
      <c r="C26" s="22" t="s">
        <v>52</v>
      </c>
      <c r="D26" s="10">
        <v>3.472222222222222E-3</v>
      </c>
      <c r="E26" s="34">
        <v>3.9930555555555561E-3</v>
      </c>
      <c r="F26" s="12" t="s">
        <v>35</v>
      </c>
      <c r="G26" s="59">
        <f t="shared" si="8"/>
        <v>0.86956521739130421</v>
      </c>
      <c r="H26" s="17">
        <f>G26*20</f>
        <v>17.391304347826086</v>
      </c>
      <c r="I26" s="15">
        <v>7.1643518518518514E-3</v>
      </c>
      <c r="J26" s="11"/>
      <c r="K26" s="12"/>
      <c r="L26" s="59">
        <v>0</v>
      </c>
      <c r="M26" s="17">
        <f t="shared" si="10"/>
        <v>0</v>
      </c>
      <c r="N26" s="15">
        <v>7.4537037037037028E-3</v>
      </c>
      <c r="O26" s="11"/>
      <c r="P26" s="11"/>
      <c r="Q26" s="59">
        <v>0</v>
      </c>
      <c r="R26" s="17">
        <f>Q26*25</f>
        <v>0</v>
      </c>
      <c r="S26" s="11">
        <v>1.2905092592592591E-2</v>
      </c>
      <c r="T26" s="11">
        <v>1.5347222222222222E-2</v>
      </c>
      <c r="U26" s="17" t="s">
        <v>36</v>
      </c>
      <c r="V26" s="59">
        <f>S26/T26</f>
        <v>0.84087481146304666</v>
      </c>
      <c r="W26" s="17">
        <f t="shared" si="6"/>
        <v>16.817496229260932</v>
      </c>
      <c r="X26" s="18">
        <f>H26+W26</f>
        <v>34.208800577087018</v>
      </c>
      <c r="Y26" s="6"/>
      <c r="Z26" s="6"/>
      <c r="AA26" s="6"/>
      <c r="AB26" s="6"/>
      <c r="AC26" s="6"/>
      <c r="AD26" s="6"/>
      <c r="AE26" s="18">
        <f t="shared" si="5"/>
        <v>34.208800577087018</v>
      </c>
    </row>
    <row r="27" spans="1:31" ht="16.5" thickBot="1" x14ac:dyDescent="0.3">
      <c r="A27" s="22" t="s">
        <v>53</v>
      </c>
      <c r="B27" s="22">
        <v>16</v>
      </c>
      <c r="C27" s="22" t="s">
        <v>37</v>
      </c>
      <c r="D27" s="10">
        <v>3.472222222222222E-3</v>
      </c>
      <c r="E27" s="34">
        <v>3.7962962962962963E-3</v>
      </c>
      <c r="F27" s="12" t="s">
        <v>35</v>
      </c>
      <c r="G27" s="59">
        <f t="shared" si="8"/>
        <v>0.91463414634146334</v>
      </c>
      <c r="H27" s="17">
        <f>G27*20</f>
        <v>18.292682926829265</v>
      </c>
      <c r="I27" s="15">
        <v>7.1643518518518514E-3</v>
      </c>
      <c r="J27" s="11"/>
      <c r="K27" s="12"/>
      <c r="L27" s="59">
        <v>0</v>
      </c>
      <c r="M27" s="17">
        <f t="shared" si="10"/>
        <v>0</v>
      </c>
      <c r="N27" s="15">
        <v>7.4537037037037028E-3</v>
      </c>
      <c r="O27" s="11"/>
      <c r="P27" s="11"/>
      <c r="Q27" s="59">
        <v>0</v>
      </c>
      <c r="R27" s="17">
        <f>Q27*25</f>
        <v>0</v>
      </c>
      <c r="S27" s="11">
        <v>1.2905092592592591E-2</v>
      </c>
      <c r="T27" s="11"/>
      <c r="U27" s="17"/>
      <c r="V27" s="59">
        <v>0</v>
      </c>
      <c r="W27" s="17">
        <f t="shared" si="6"/>
        <v>0</v>
      </c>
      <c r="X27" s="18">
        <f>W27+H27</f>
        <v>18.292682926829265</v>
      </c>
      <c r="Y27" s="6"/>
      <c r="Z27" s="6"/>
      <c r="AA27" s="6"/>
      <c r="AB27" s="6"/>
      <c r="AC27" s="6"/>
      <c r="AD27" s="6"/>
      <c r="AE27" s="18">
        <f t="shared" si="5"/>
        <v>18.292682926829265</v>
      </c>
    </row>
    <row r="28" spans="1:31" ht="16.5" thickBot="1" x14ac:dyDescent="0.3">
      <c r="A28" s="22" t="s">
        <v>7</v>
      </c>
      <c r="B28" s="22"/>
      <c r="C28" s="22"/>
      <c r="D28" s="10"/>
      <c r="E28" s="34"/>
      <c r="F28" s="12"/>
      <c r="G28" s="59"/>
      <c r="H28" s="17"/>
      <c r="I28" s="15"/>
      <c r="J28" s="11"/>
      <c r="K28" s="12"/>
      <c r="L28" s="59"/>
      <c r="M28" s="17"/>
      <c r="N28" s="15"/>
      <c r="O28" s="11"/>
      <c r="P28" s="11"/>
      <c r="Q28" s="59"/>
      <c r="R28" s="17"/>
      <c r="S28" s="11"/>
      <c r="T28" s="11"/>
      <c r="U28" s="17"/>
      <c r="V28" s="59"/>
      <c r="W28" s="17"/>
      <c r="X28" s="18"/>
      <c r="Y28" s="6">
        <v>9</v>
      </c>
      <c r="Z28" s="6"/>
      <c r="AA28" s="6">
        <v>9</v>
      </c>
      <c r="AB28" s="6"/>
      <c r="AC28" s="6"/>
      <c r="AD28" s="6"/>
      <c r="AE28" s="18">
        <f>Y28+AA28</f>
        <v>18</v>
      </c>
    </row>
    <row r="29" spans="1:31" ht="16.5" thickBot="1" x14ac:dyDescent="0.3">
      <c r="A29" s="22" t="s">
        <v>104</v>
      </c>
      <c r="B29" s="22"/>
      <c r="C29" s="22"/>
      <c r="D29" s="10"/>
      <c r="E29" s="34"/>
      <c r="F29" s="12"/>
      <c r="G29" s="59"/>
      <c r="H29" s="17"/>
      <c r="I29" s="15"/>
      <c r="J29" s="11"/>
      <c r="K29" s="12"/>
      <c r="L29" s="59"/>
      <c r="M29" s="17"/>
      <c r="N29" s="15"/>
      <c r="O29" s="11"/>
      <c r="P29" s="11"/>
      <c r="Q29" s="59"/>
      <c r="R29" s="17"/>
      <c r="S29" s="11"/>
      <c r="T29" s="11"/>
      <c r="U29" s="17"/>
      <c r="V29" s="59"/>
      <c r="W29" s="17"/>
      <c r="X29" s="18"/>
      <c r="Y29" s="6"/>
      <c r="Z29" s="6"/>
      <c r="AA29" s="6"/>
      <c r="AB29" s="6"/>
      <c r="AC29" s="6"/>
      <c r="AD29" s="6">
        <v>17</v>
      </c>
      <c r="AE29" s="18">
        <v>17</v>
      </c>
    </row>
    <row r="34" spans="1:30" s="1" customFormat="1" x14ac:dyDescent="0.25">
      <c r="A34"/>
      <c r="D34" s="2"/>
      <c r="E34" s="2"/>
      <c r="F34" s="4"/>
      <c r="W34"/>
      <c r="X34"/>
      <c r="Y34"/>
      <c r="Z34"/>
      <c r="AA34"/>
      <c r="AB34"/>
      <c r="AC34"/>
      <c r="AD34"/>
    </row>
    <row r="35" spans="1:30" s="1" customFormat="1" ht="15.75" thickBot="1" x14ac:dyDescent="0.3">
      <c r="A35"/>
      <c r="D35" s="3"/>
      <c r="E35" s="3"/>
      <c r="F35" s="5"/>
      <c r="W35"/>
      <c r="X35"/>
      <c r="Y35"/>
      <c r="Z35"/>
      <c r="AA35"/>
      <c r="AB35"/>
      <c r="AC35"/>
      <c r="AD35"/>
    </row>
    <row r="36" spans="1:30" s="1" customFormat="1" x14ac:dyDescent="0.25">
      <c r="A36"/>
      <c r="D36" s="2"/>
      <c r="E36" s="2"/>
      <c r="F36" s="4"/>
      <c r="W36"/>
      <c r="X36"/>
      <c r="Y36"/>
      <c r="Z36"/>
      <c r="AA36"/>
      <c r="AB36"/>
      <c r="AC36"/>
      <c r="AD36"/>
    </row>
    <row r="37" spans="1:30" s="1" customFormat="1" ht="15.75" thickBot="1" x14ac:dyDescent="0.3">
      <c r="A37"/>
      <c r="D37" s="3"/>
      <c r="E37" s="3"/>
      <c r="F37" s="5"/>
      <c r="W37"/>
      <c r="X37"/>
      <c r="Y37"/>
      <c r="Z37"/>
      <c r="AA37"/>
      <c r="AB37"/>
      <c r="AC37"/>
      <c r="AD37"/>
    </row>
    <row r="38" spans="1:30" s="1" customFormat="1" x14ac:dyDescent="0.25">
      <c r="A38"/>
      <c r="D38" s="2"/>
      <c r="E38" s="2"/>
      <c r="F38" s="4"/>
      <c r="W38"/>
      <c r="X38"/>
      <c r="Y38"/>
      <c r="Z38"/>
      <c r="AA38"/>
      <c r="AB38"/>
      <c r="AC38"/>
      <c r="AD38"/>
    </row>
    <row r="39" spans="1:30" s="1" customFormat="1" ht="15.75" thickBot="1" x14ac:dyDescent="0.3">
      <c r="A39"/>
      <c r="D39" s="3"/>
      <c r="E39" s="3"/>
      <c r="F39" s="5"/>
      <c r="W39"/>
      <c r="X39"/>
      <c r="Y39"/>
      <c r="Z39"/>
      <c r="AA39"/>
      <c r="AB39"/>
      <c r="AC39"/>
      <c r="AD39"/>
    </row>
  </sheetData>
  <sortState ref="A5:AE29">
    <sortCondition descending="1" ref="AE5"/>
  </sortState>
  <pageMargins left="0.7" right="0.7" top="0.75" bottom="0.75" header="0.3" footer="0.3"/>
  <pageSetup orientation="portrait" horizontalDpi="200" verticalDpi="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Classement Excellence Homme</vt:lpstr>
      <vt:lpstr>Classement Excellence Femme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 Sarrasin-Larochelle</dc:creator>
  <cp:lastModifiedBy>Francis Sarrasin-Larochelle</cp:lastModifiedBy>
  <cp:lastPrinted>2014-06-01T23:12:09Z</cp:lastPrinted>
  <dcterms:created xsi:type="dcterms:W3CDTF">2014-06-01T22:25:01Z</dcterms:created>
  <dcterms:modified xsi:type="dcterms:W3CDTF">2015-01-05T22:42:44Z</dcterms:modified>
</cp:coreProperties>
</file>