
<file path=[Content_Types].xml><?xml version="1.0" encoding="utf-8"?>
<Types xmlns="http://schemas.openxmlformats.org/package/2006/content-types">
  <Default Extension="xml" ContentType="application/xml"/>
  <Default Extension="bin" ContentType="application/vnd.openxmlformats-officedocument.spreadsheetml.printerSettings"/>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28502"/>
  <workbookPr/>
  <mc:AlternateContent xmlns:mc="http://schemas.openxmlformats.org/markup-compatibility/2006">
    <mc:Choice Requires="x15">
      <x15ac:absPath xmlns:x15ac="http://schemas.microsoft.com/office/spreadsheetml/2010/11/ac" url="/Volumes/NO NAME/"/>
    </mc:Choice>
  </mc:AlternateContent>
  <bookViews>
    <workbookView xWindow="1840" yWindow="460" windowWidth="28800" windowHeight="16140" tabRatio="896"/>
  </bookViews>
  <sheets>
    <sheet name="Global Filles" sheetId="12" r:id="rId1"/>
    <sheet name="Global Gars" sheetId="11" r:id="rId2"/>
    <sheet name="Critères" sheetId="21" r:id="rId3"/>
    <sheet name="PAATQ" sheetId="25" r:id="rId4"/>
    <sheet name="PAATQ 2017" sheetId="26" r:id="rId5"/>
    <sheet name="Pointage compétition" sheetId="22" r:id="rId6"/>
    <sheet name="Pointage Nat-Course- Femme" sheetId="13" r:id="rId7"/>
    <sheet name="Pointage Nat-Course Homme" sheetId="14" r:id="rId8"/>
  </sheets>
  <definedNames>
    <definedName name="_xlnm._FilterDatabase" localSheetId="0" hidden="1">'Global Filles'!$A$5:$V$5</definedName>
    <definedName name="_xlnm._FilterDatabase" localSheetId="1" hidden="1">'Global Gars'!$A$5:$U$5</definedName>
  </definedNames>
  <calcPr calcId="150001"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calcChain.xml><?xml version="1.0" encoding="utf-8"?>
<calcChain xmlns="http://schemas.openxmlformats.org/spreadsheetml/2006/main">
  <c r="K30" i="12" l="1"/>
  <c r="K31" i="12"/>
  <c r="G16" i="12"/>
  <c r="G23" i="11"/>
  <c r="G16" i="11"/>
  <c r="G13" i="11"/>
  <c r="G13" i="12"/>
  <c r="H13" i="12"/>
  <c r="K13" i="12"/>
  <c r="L13" i="12"/>
  <c r="G12" i="12"/>
  <c r="I12" i="12"/>
  <c r="I13" i="12"/>
  <c r="V13" i="12"/>
  <c r="H12" i="12"/>
  <c r="V6" i="12"/>
  <c r="U39" i="11"/>
  <c r="G19" i="11"/>
  <c r="G21" i="12"/>
  <c r="I21" i="12"/>
  <c r="K21" i="12"/>
  <c r="L21" i="12"/>
  <c r="G29" i="11"/>
  <c r="H29" i="11"/>
  <c r="G22" i="12"/>
  <c r="I22" i="12"/>
  <c r="K22" i="12"/>
  <c r="L22" i="12"/>
  <c r="G35" i="12"/>
  <c r="I35" i="12"/>
  <c r="K35" i="12"/>
  <c r="L35" i="12"/>
  <c r="J31" i="11"/>
  <c r="K31" i="11"/>
  <c r="G31" i="11"/>
  <c r="H31" i="11"/>
  <c r="G14" i="12"/>
  <c r="I14" i="12"/>
  <c r="K14" i="12"/>
  <c r="L14" i="12"/>
  <c r="I16" i="12"/>
  <c r="K16" i="12"/>
  <c r="L16" i="12"/>
  <c r="G15" i="12"/>
  <c r="I15" i="12"/>
  <c r="K15" i="12"/>
  <c r="L15" i="12"/>
  <c r="G20" i="12"/>
  <c r="I20" i="12"/>
  <c r="K20" i="12"/>
  <c r="L20" i="12"/>
  <c r="G10" i="12"/>
  <c r="H10" i="12"/>
  <c r="K10" i="12"/>
  <c r="L10" i="12"/>
  <c r="G18" i="11"/>
  <c r="H18" i="11"/>
  <c r="J18" i="11"/>
  <c r="K18" i="11"/>
  <c r="H16" i="11"/>
  <c r="J16" i="11"/>
  <c r="K16" i="11"/>
  <c r="G14" i="11"/>
  <c r="H14" i="11"/>
  <c r="J14" i="11"/>
  <c r="K14" i="11"/>
  <c r="G15" i="11"/>
  <c r="H15" i="11"/>
  <c r="J15" i="11"/>
  <c r="K15" i="11"/>
  <c r="G11" i="11"/>
  <c r="H11" i="11"/>
  <c r="J11" i="11"/>
  <c r="K11" i="11"/>
  <c r="G10" i="11"/>
  <c r="H10" i="11"/>
  <c r="J10" i="11"/>
  <c r="K10" i="11"/>
  <c r="G8" i="11"/>
  <c r="H8" i="11"/>
  <c r="J8" i="11"/>
  <c r="K8" i="11"/>
  <c r="G6" i="11"/>
  <c r="H6" i="11"/>
  <c r="J6" i="11"/>
  <c r="K6" i="11"/>
  <c r="G18" i="12"/>
  <c r="I18" i="12"/>
  <c r="K18" i="12"/>
  <c r="L18" i="12"/>
  <c r="J7" i="11"/>
  <c r="K7" i="11"/>
  <c r="J9" i="11"/>
  <c r="K9" i="11"/>
  <c r="J13" i="11"/>
  <c r="K13" i="11"/>
  <c r="J35" i="11"/>
  <c r="J19" i="11"/>
  <c r="K19" i="11"/>
  <c r="J21" i="11"/>
  <c r="K21" i="11"/>
  <c r="J36" i="11"/>
  <c r="J20" i="11"/>
  <c r="K20" i="11"/>
  <c r="J12" i="11"/>
  <c r="K12" i="11"/>
  <c r="J17" i="11"/>
  <c r="K17" i="11"/>
  <c r="J22" i="11"/>
  <c r="K22" i="11"/>
  <c r="J26" i="11"/>
  <c r="K26" i="11"/>
  <c r="J25" i="11"/>
  <c r="K25" i="11"/>
  <c r="J24" i="11"/>
  <c r="K24" i="11"/>
  <c r="J29" i="11"/>
  <c r="K29" i="11"/>
  <c r="J30" i="11"/>
  <c r="K30" i="11"/>
  <c r="J28" i="11"/>
  <c r="K28" i="11"/>
  <c r="J23" i="11"/>
  <c r="K23" i="11"/>
  <c r="J27" i="11"/>
  <c r="K27" i="11"/>
  <c r="J32" i="11"/>
  <c r="K32" i="11"/>
  <c r="J33" i="11"/>
  <c r="K33" i="11"/>
  <c r="J34" i="11"/>
  <c r="K34" i="11"/>
  <c r="J37" i="11"/>
  <c r="K37" i="11"/>
  <c r="U37" i="11"/>
  <c r="G33" i="11"/>
  <c r="H33" i="11"/>
  <c r="G34" i="11"/>
  <c r="H34" i="11"/>
  <c r="G26" i="11"/>
  <c r="H26" i="11"/>
  <c r="G25" i="11"/>
  <c r="H25" i="11"/>
  <c r="G30" i="11"/>
  <c r="H30" i="11"/>
  <c r="G27" i="11"/>
  <c r="H27" i="11"/>
  <c r="G21" i="11"/>
  <c r="H21" i="11"/>
  <c r="U21" i="11"/>
  <c r="G35" i="11"/>
  <c r="K25" i="12"/>
  <c r="L25" i="12"/>
  <c r="G25" i="12"/>
  <c r="I25" i="12"/>
  <c r="K32" i="12"/>
  <c r="L32" i="12"/>
  <c r="G32" i="12"/>
  <c r="I32" i="12"/>
  <c r="K34" i="12"/>
  <c r="L34" i="12"/>
  <c r="G34" i="12"/>
  <c r="H34" i="12"/>
  <c r="K36" i="12"/>
  <c r="L36" i="12"/>
  <c r="G36" i="12"/>
  <c r="H36" i="12"/>
  <c r="K28" i="12"/>
  <c r="L28" i="12"/>
  <c r="G28" i="12"/>
  <c r="H28" i="12"/>
  <c r="K33" i="12"/>
  <c r="L33" i="12"/>
  <c r="G33" i="12"/>
  <c r="I33" i="12"/>
  <c r="G31" i="12"/>
  <c r="G27" i="12"/>
  <c r="I27" i="12"/>
  <c r="G26" i="12"/>
  <c r="I26" i="12"/>
  <c r="G24" i="12"/>
  <c r="H24" i="12"/>
  <c r="K27" i="12"/>
  <c r="L27" i="12"/>
  <c r="K26" i="12"/>
  <c r="L26" i="12"/>
  <c r="K24" i="12"/>
  <c r="L24" i="12"/>
  <c r="H18" i="12"/>
  <c r="G30" i="12"/>
  <c r="H30" i="12"/>
  <c r="U38" i="11"/>
  <c r="G24" i="11"/>
  <c r="H24" i="11"/>
  <c r="G28" i="11"/>
  <c r="H28" i="11"/>
  <c r="K19" i="12"/>
  <c r="L19" i="12"/>
  <c r="G19" i="12"/>
  <c r="I19" i="12"/>
  <c r="K12" i="12"/>
  <c r="L12" i="12"/>
  <c r="G32" i="11"/>
  <c r="H32" i="11"/>
  <c r="G20" i="11"/>
  <c r="H20" i="11"/>
  <c r="G7" i="12"/>
  <c r="H7" i="12"/>
  <c r="K7" i="12"/>
  <c r="L7" i="12"/>
  <c r="G8" i="12"/>
  <c r="H8" i="12"/>
  <c r="K8" i="12"/>
  <c r="L8" i="12"/>
  <c r="G9" i="12"/>
  <c r="H9" i="12"/>
  <c r="K9" i="12"/>
  <c r="L9" i="12"/>
  <c r="G12" i="11"/>
  <c r="H12" i="11"/>
  <c r="G23" i="12"/>
  <c r="H23" i="12"/>
  <c r="K23" i="12"/>
  <c r="L23" i="12"/>
  <c r="G22" i="11"/>
  <c r="H22" i="11"/>
  <c r="K11" i="12"/>
  <c r="L11" i="12"/>
  <c r="G11" i="12"/>
  <c r="H11" i="12"/>
  <c r="K17" i="12"/>
  <c r="L17" i="12"/>
  <c r="G17" i="12"/>
  <c r="I17" i="12"/>
  <c r="K29" i="12"/>
  <c r="G29" i="12"/>
  <c r="H29" i="12"/>
  <c r="H19" i="11"/>
  <c r="G17" i="11"/>
  <c r="H17" i="11"/>
  <c r="H23" i="11"/>
  <c r="G36" i="11"/>
  <c r="U36" i="11"/>
  <c r="H13" i="11"/>
  <c r="G7" i="11"/>
  <c r="H7" i="11"/>
  <c r="G9" i="11"/>
  <c r="H9" i="11"/>
  <c r="I11" i="12"/>
  <c r="H20" i="12"/>
  <c r="I29" i="12"/>
  <c r="U33" i="11"/>
  <c r="U26" i="11"/>
  <c r="H32" i="12"/>
  <c r="U18" i="11"/>
  <c r="V19" i="12"/>
  <c r="H17" i="12"/>
  <c r="H31" i="12"/>
  <c r="I10" i="12"/>
  <c r="V10" i="12"/>
  <c r="H25" i="12"/>
  <c r="V17" i="12"/>
  <c r="V29" i="12"/>
  <c r="V31" i="12"/>
  <c r="I28" i="12"/>
  <c r="V28" i="12"/>
  <c r="I36" i="12"/>
  <c r="V36" i="12"/>
  <c r="V15" i="12"/>
  <c r="I8" i="12"/>
  <c r="V8" i="12"/>
  <c r="I9" i="12"/>
  <c r="V9" i="12"/>
  <c r="I7" i="12"/>
  <c r="V7" i="12"/>
  <c r="H33" i="12"/>
  <c r="V12" i="12"/>
  <c r="H14" i="12"/>
  <c r="H21" i="12"/>
  <c r="V26" i="12"/>
  <c r="V33" i="12"/>
  <c r="V32" i="12"/>
  <c r="H16" i="12"/>
  <c r="H27" i="12"/>
  <c r="V35" i="12"/>
  <c r="H15" i="12"/>
  <c r="I23" i="12"/>
  <c r="V23" i="12"/>
  <c r="I24" i="12"/>
  <c r="V24" i="12"/>
  <c r="V14" i="12"/>
  <c r="V22" i="12"/>
  <c r="V18" i="12"/>
  <c r="V21" i="12"/>
  <c r="V20" i="12"/>
  <c r="V11" i="12"/>
  <c r="H22" i="12"/>
  <c r="H26" i="12"/>
  <c r="I34" i="12"/>
  <c r="V34" i="12"/>
  <c r="V30" i="12"/>
  <c r="H35" i="12"/>
  <c r="V25" i="12"/>
  <c r="V27" i="12"/>
  <c r="V16" i="12"/>
  <c r="U22" i="11"/>
  <c r="U25" i="11"/>
  <c r="U11" i="11"/>
  <c r="U29" i="11"/>
  <c r="U28" i="11"/>
  <c r="U27" i="11"/>
  <c r="U30" i="11"/>
  <c r="U13" i="11"/>
  <c r="U12" i="11"/>
  <c r="U23" i="11"/>
  <c r="U24" i="11"/>
  <c r="U14" i="11"/>
  <c r="U9" i="11"/>
  <c r="U17" i="11"/>
  <c r="U35" i="11"/>
  <c r="U34" i="11"/>
  <c r="U8" i="11"/>
  <c r="U16" i="11"/>
  <c r="U7" i="11"/>
  <c r="U20" i="11"/>
  <c r="U19" i="11"/>
  <c r="U32" i="11"/>
  <c r="U15" i="11"/>
  <c r="U6" i="11"/>
  <c r="U10" i="11"/>
  <c r="U31" i="11"/>
</calcChain>
</file>

<file path=xl/comments1.xml><?xml version="1.0" encoding="utf-8"?>
<comments xmlns="http://schemas.openxmlformats.org/spreadsheetml/2006/main">
  <authors>
    <author>Francis Sarrasin-Larochelle</author>
  </authors>
  <commentList>
    <comment ref="F7" authorId="0">
      <text>
        <r>
          <rPr>
            <b/>
            <sz val="9"/>
            <color indexed="81"/>
            <rFont val="Tahoma"/>
            <family val="2"/>
          </rPr>
          <t>Francis Sarrasin-Larochelle:</t>
        </r>
        <r>
          <rPr>
            <sz val="9"/>
            <color indexed="81"/>
            <rFont val="Tahoma"/>
            <family val="2"/>
          </rPr>
          <t xml:space="preserve">
DDO août 2015</t>
        </r>
      </text>
    </comment>
    <comment ref="J7" authorId="0">
      <text>
        <r>
          <rPr>
            <b/>
            <sz val="9"/>
            <color indexed="81"/>
            <rFont val="Tahoma"/>
            <family val="2"/>
          </rPr>
          <t>Francis Sarrasin-Larochelle:</t>
        </r>
        <r>
          <rPr>
            <sz val="9"/>
            <color indexed="81"/>
            <rFont val="Tahoma"/>
            <family val="2"/>
          </rPr>
          <t xml:space="preserve">
11-2017 / FNQ</t>
        </r>
      </text>
    </comment>
    <comment ref="J8" authorId="0">
      <text>
        <r>
          <rPr>
            <b/>
            <sz val="9"/>
            <color indexed="81"/>
            <rFont val="Tahoma"/>
            <family val="2"/>
          </rPr>
          <t>Francis Sarrasin-Larochelle:</t>
        </r>
        <r>
          <rPr>
            <sz val="9"/>
            <color indexed="81"/>
            <rFont val="Tahoma"/>
            <family val="2"/>
          </rPr>
          <t xml:space="preserve">
11-2014 (CSL)</t>
        </r>
      </text>
    </comment>
    <comment ref="J9" authorId="0">
      <text>
        <r>
          <rPr>
            <b/>
            <sz val="9"/>
            <color indexed="81"/>
            <rFont val="Tahoma"/>
            <family val="2"/>
          </rPr>
          <t>Francis Sarrasin-Larochelle:</t>
        </r>
        <r>
          <rPr>
            <sz val="9"/>
            <color indexed="81"/>
            <rFont val="Tahoma"/>
            <family val="2"/>
          </rPr>
          <t xml:space="preserve">
mars 2015</t>
        </r>
      </text>
    </comment>
    <comment ref="F10" authorId="0">
      <text>
        <r>
          <rPr>
            <b/>
            <sz val="9"/>
            <color indexed="81"/>
            <rFont val="Tahoma"/>
            <family val="2"/>
          </rPr>
          <t>Francis Sarrasin-Larochelle:</t>
        </r>
        <r>
          <rPr>
            <sz val="9"/>
            <color indexed="81"/>
            <rFont val="Tahoma"/>
            <family val="2"/>
          </rPr>
          <t xml:space="preserve">
ddo 2017</t>
        </r>
      </text>
    </comment>
    <comment ref="F11" authorId="0">
      <text>
        <r>
          <rPr>
            <b/>
            <sz val="9"/>
            <color indexed="81"/>
            <rFont val="Tahoma"/>
            <family val="2"/>
          </rPr>
          <t>Francis Sarrasin-Larochelle:</t>
        </r>
        <r>
          <rPr>
            <sz val="9"/>
            <color indexed="81"/>
            <rFont val="Tahoma"/>
            <family val="2"/>
          </rPr>
          <t xml:space="preserve">
Provinciaux 2017</t>
        </r>
      </text>
    </comment>
    <comment ref="J12" authorId="0">
      <text>
        <r>
          <rPr>
            <b/>
            <sz val="9"/>
            <color indexed="81"/>
            <rFont val="Tahoma"/>
            <family val="2"/>
          </rPr>
          <t>Francis Sarrasin-Larochelle:</t>
        </r>
        <r>
          <rPr>
            <sz val="9"/>
            <color indexed="81"/>
            <rFont val="Tahoma"/>
            <family val="2"/>
          </rPr>
          <t xml:space="preserve">
par équipe</t>
        </r>
      </text>
    </comment>
    <comment ref="J14" authorId="0">
      <text>
        <r>
          <rPr>
            <b/>
            <sz val="9"/>
            <color indexed="81"/>
            <rFont val="Tahoma"/>
            <family val="2"/>
          </rPr>
          <t>Francis Sarrasin-Larochelle:</t>
        </r>
        <r>
          <rPr>
            <sz val="9"/>
            <color indexed="81"/>
            <rFont val="Tahoma"/>
            <family val="2"/>
          </rPr>
          <t xml:space="preserve">
12-2017 /FNQ</t>
        </r>
      </text>
    </comment>
    <comment ref="J15" authorId="0">
      <text>
        <r>
          <rPr>
            <b/>
            <sz val="9"/>
            <color indexed="81"/>
            <rFont val="Tahoma"/>
            <family val="2"/>
          </rPr>
          <t>Francis Sarrasin-Larochelle:</t>
        </r>
        <r>
          <rPr>
            <sz val="9"/>
            <color indexed="81"/>
            <rFont val="Tahoma"/>
            <family val="2"/>
          </rPr>
          <t xml:space="preserve">
TQ - 2017</t>
        </r>
      </text>
    </comment>
    <comment ref="F23" authorId="0">
      <text>
        <r>
          <rPr>
            <b/>
            <sz val="9"/>
            <color indexed="81"/>
            <rFont val="Tahoma"/>
            <family val="2"/>
          </rPr>
          <t>Francis Sarrasin-Larochelle:</t>
        </r>
        <r>
          <rPr>
            <sz val="9"/>
            <color indexed="81"/>
            <rFont val="Tahoma"/>
            <family val="2"/>
          </rPr>
          <t xml:space="preserve">
DDO</t>
        </r>
      </text>
    </comment>
    <comment ref="J23" authorId="0">
      <text>
        <r>
          <rPr>
            <b/>
            <sz val="9"/>
            <color indexed="81"/>
            <rFont val="Tahoma"/>
            <family val="2"/>
          </rPr>
          <t>Francis Sarrasin-Larochelle:</t>
        </r>
        <r>
          <rPr>
            <sz val="9"/>
            <color indexed="81"/>
            <rFont val="Tahoma"/>
            <family val="2"/>
          </rPr>
          <t xml:space="preserve">
FNQ - 2017</t>
        </r>
      </text>
    </comment>
    <comment ref="J29" authorId="0">
      <text>
        <r>
          <rPr>
            <b/>
            <sz val="9"/>
            <color indexed="81"/>
            <rFont val="Tahoma"/>
            <family val="2"/>
          </rPr>
          <t>Francis Sarrasin-Larochelle:</t>
        </r>
        <r>
          <rPr>
            <sz val="9"/>
            <color indexed="81"/>
            <rFont val="Tahoma"/>
            <family val="2"/>
          </rPr>
          <t xml:space="preserve">
11-2014 - CSL</t>
        </r>
      </text>
    </comment>
    <comment ref="F30" authorId="0">
      <text>
        <r>
          <rPr>
            <b/>
            <sz val="9"/>
            <color indexed="81"/>
            <rFont val="Tahoma"/>
            <family val="2"/>
          </rPr>
          <t>Francis Sarrasin-Larochelle:</t>
        </r>
        <r>
          <rPr>
            <sz val="9"/>
            <color indexed="81"/>
            <rFont val="Tahoma"/>
            <family val="2"/>
          </rPr>
          <t xml:space="preserve">
5k around the bay 03-2015</t>
        </r>
      </text>
    </comment>
    <comment ref="J30" authorId="0">
      <text>
        <r>
          <rPr>
            <b/>
            <sz val="9"/>
            <color indexed="81"/>
            <rFont val="Tahoma"/>
            <family val="2"/>
          </rPr>
          <t>Francis Sarrasin-Larochelle:</t>
        </r>
        <r>
          <rPr>
            <sz val="9"/>
            <color indexed="81"/>
            <rFont val="Tahoma"/>
            <family val="2"/>
          </rPr>
          <t xml:space="preserve">
11-2016</t>
        </r>
      </text>
    </comment>
  </commentList>
</comments>
</file>

<file path=xl/comments2.xml><?xml version="1.0" encoding="utf-8"?>
<comments xmlns="http://schemas.openxmlformats.org/spreadsheetml/2006/main">
  <authors>
    <author>Francis Sarrasin-Larochelle</author>
  </authors>
  <commentList>
    <comment ref="F8" authorId="0">
      <text>
        <r>
          <rPr>
            <b/>
            <sz val="9"/>
            <color indexed="81"/>
            <rFont val="Tahoma"/>
            <family val="2"/>
          </rPr>
          <t>Francis Sarrasin-Larochelle:</t>
        </r>
        <r>
          <rPr>
            <sz val="9"/>
            <color indexed="81"/>
            <rFont val="Tahoma"/>
            <family val="2"/>
          </rPr>
          <t xml:space="preserve">
DDO, août 2017
</t>
        </r>
      </text>
    </comment>
    <comment ref="I8" authorId="0">
      <text>
        <r>
          <rPr>
            <b/>
            <sz val="9"/>
            <color indexed="81"/>
            <rFont val="Tahoma"/>
            <family val="2"/>
          </rPr>
          <t>Francis Sarrasin-Larochelle:</t>
        </r>
        <r>
          <rPr>
            <sz val="9"/>
            <color indexed="81"/>
            <rFont val="Tahoma"/>
            <family val="2"/>
          </rPr>
          <t xml:space="preserve">
25-11-2017</t>
        </r>
      </text>
    </comment>
    <comment ref="F11" authorId="0">
      <text>
        <r>
          <rPr>
            <b/>
            <sz val="9"/>
            <color indexed="81"/>
            <rFont val="Tahoma"/>
            <family val="2"/>
          </rPr>
          <t>Francis Sarrasin-Larochelle:</t>
        </r>
        <r>
          <rPr>
            <sz val="9"/>
            <color indexed="81"/>
            <rFont val="Tahoma"/>
            <family val="2"/>
          </rPr>
          <t xml:space="preserve">
DDO 2017 - voir Nicolet</t>
        </r>
      </text>
    </comment>
    <comment ref="I11" authorId="0">
      <text>
        <r>
          <rPr>
            <b/>
            <sz val="9"/>
            <color indexed="81"/>
            <rFont val="Tahoma"/>
            <family val="2"/>
          </rPr>
          <t>Francis Sarrasin-Larochelle:</t>
        </r>
        <r>
          <rPr>
            <sz val="9"/>
            <color indexed="81"/>
            <rFont val="Tahoma"/>
            <family val="2"/>
          </rPr>
          <t xml:space="preserve">
novembre 2016</t>
        </r>
      </text>
    </comment>
    <comment ref="I14" authorId="0">
      <text>
        <r>
          <rPr>
            <b/>
            <sz val="9"/>
            <color indexed="81"/>
            <rFont val="Tahoma"/>
            <family val="2"/>
          </rPr>
          <t>Francis Sarrasin-Larochelle
25-11-2017</t>
        </r>
      </text>
    </comment>
    <comment ref="I17" authorId="0">
      <text>
        <r>
          <rPr>
            <b/>
            <sz val="9"/>
            <color indexed="81"/>
            <rFont val="Tahoma"/>
            <family val="2"/>
          </rPr>
          <t>Francis Sarrasin-Larochelle:</t>
        </r>
        <r>
          <rPr>
            <sz val="9"/>
            <color indexed="81"/>
            <rFont val="Tahoma"/>
            <family val="2"/>
          </rPr>
          <t xml:space="preserve">
26-11-2017</t>
        </r>
      </text>
    </comment>
    <comment ref="F18" authorId="0">
      <text>
        <r>
          <rPr>
            <b/>
            <sz val="9"/>
            <color indexed="81"/>
            <rFont val="Tahoma"/>
            <family val="2"/>
          </rPr>
          <t>Francis Sarrasin-Larochelle:</t>
        </r>
        <r>
          <rPr>
            <sz val="9"/>
            <color indexed="81"/>
            <rFont val="Tahoma"/>
            <family val="2"/>
          </rPr>
          <t xml:space="preserve">
DDO 2017</t>
        </r>
      </text>
    </comment>
    <comment ref="F25" authorId="0">
      <text>
        <r>
          <rPr>
            <b/>
            <sz val="9"/>
            <color indexed="81"/>
            <rFont val="Tahoma"/>
            <family val="2"/>
          </rPr>
          <t>Francis Sarrasin-Larochelle:</t>
        </r>
        <r>
          <rPr>
            <sz val="9"/>
            <color indexed="81"/>
            <rFont val="Tahoma"/>
            <family val="2"/>
          </rPr>
          <t xml:space="preserve">
DDO 2017</t>
        </r>
      </text>
    </comment>
  </commentList>
</comments>
</file>

<file path=xl/sharedStrings.xml><?xml version="1.0" encoding="utf-8"?>
<sst xmlns="http://schemas.openxmlformats.org/spreadsheetml/2006/main" count="472" uniqueCount="287">
  <si>
    <t>NATATION</t>
  </si>
  <si>
    <t>COURSE</t>
  </si>
  <si>
    <t>Rang</t>
  </si>
  <si>
    <t>Profil médaille d'OR -  Course</t>
  </si>
  <si>
    <t>Profil Médaille d'Or (PMO) - Natation</t>
  </si>
  <si>
    <t>Indicateur Course à Pied</t>
  </si>
  <si>
    <t>Indicateur natation</t>
  </si>
  <si>
    <t>Nom</t>
  </si>
  <si>
    <t>Prénom</t>
  </si>
  <si>
    <t>Temps</t>
  </si>
  <si>
    <t>Absolu</t>
  </si>
  <si>
    <t>Âge ajusté</t>
  </si>
  <si>
    <t>Score</t>
  </si>
  <si>
    <t>Joliette</t>
  </si>
  <si>
    <t>Total</t>
  </si>
  <si>
    <t>Excellence</t>
  </si>
  <si>
    <t>Lepage</t>
  </si>
  <si>
    <t>Alexis</t>
  </si>
  <si>
    <t>Paquet</t>
  </si>
  <si>
    <t>Charles</t>
  </si>
  <si>
    <t>Élite</t>
  </si>
  <si>
    <t>Grenier-Talavera,</t>
  </si>
  <si>
    <t>Xavier</t>
  </si>
  <si>
    <t>Briand</t>
  </si>
  <si>
    <t>Jérémy</t>
  </si>
  <si>
    <t>Lefebvre</t>
  </si>
  <si>
    <t>Francis</t>
  </si>
  <si>
    <t>Relève</t>
  </si>
  <si>
    <t>Legault</t>
  </si>
  <si>
    <t>Gabriel</t>
  </si>
  <si>
    <t>Garneau,</t>
  </si>
  <si>
    <t>Edouard</t>
  </si>
  <si>
    <t>Obrand,</t>
  </si>
  <si>
    <t>Plourde-couture,</t>
  </si>
  <si>
    <t>Felix</t>
  </si>
  <si>
    <t>Espoir</t>
  </si>
  <si>
    <t>Gilbert</t>
  </si>
  <si>
    <t>Nicolas</t>
  </si>
  <si>
    <t>Houle,</t>
  </si>
  <si>
    <t>Mainville,</t>
  </si>
  <si>
    <t>Filip</t>
  </si>
  <si>
    <t>Antoniades,</t>
  </si>
  <si>
    <t>Pavlos</t>
  </si>
  <si>
    <t>Roy,</t>
  </si>
  <si>
    <t>Edmond</t>
  </si>
  <si>
    <t>Martin,</t>
  </si>
  <si>
    <t>Antoine</t>
  </si>
  <si>
    <t>Kretz</t>
  </si>
  <si>
    <t>Amélie</t>
  </si>
  <si>
    <t>Legault,</t>
  </si>
  <si>
    <t>Emy</t>
  </si>
  <si>
    <t>Roy</t>
  </si>
  <si>
    <t>Karol-Ann</t>
  </si>
  <si>
    <t>Boutin,</t>
  </si>
  <si>
    <t>Élisabeth</t>
  </si>
  <si>
    <t>Plourde-Couture,</t>
  </si>
  <si>
    <t>Marika</t>
  </si>
  <si>
    <t>Briere-Dulude,</t>
  </si>
  <si>
    <t>Andreanne</t>
  </si>
  <si>
    <t>Bouchez</t>
  </si>
  <si>
    <t>Séverine</t>
  </si>
  <si>
    <t>Simard,</t>
  </si>
  <si>
    <t>Claudie</t>
  </si>
  <si>
    <t>Labarre</t>
  </si>
  <si>
    <t>Annie-Kim</t>
  </si>
  <si>
    <t>Coursol,</t>
  </si>
  <si>
    <t>Alexandrine</t>
  </si>
  <si>
    <t>Emie</t>
  </si>
  <si>
    <t>Marks</t>
  </si>
  <si>
    <t>Céline</t>
  </si>
  <si>
    <t>Larocque,</t>
  </si>
  <si>
    <t>Kamille</t>
  </si>
  <si>
    <t>Chouinard</t>
  </si>
  <si>
    <t>Dorothée</t>
  </si>
  <si>
    <t>Pointage</t>
  </si>
  <si>
    <t>PMO</t>
  </si>
  <si>
    <t>3 km</t>
  </si>
  <si>
    <t>5 km</t>
  </si>
  <si>
    <t>10 km</t>
  </si>
  <si>
    <t>COURSE À PIED</t>
  </si>
  <si>
    <t>Ottawa</t>
  </si>
  <si>
    <t>Montréal</t>
  </si>
  <si>
    <t>Lalancette</t>
  </si>
  <si>
    <t>Ariane</t>
  </si>
  <si>
    <t>Jérémie</t>
  </si>
  <si>
    <t>Windisch</t>
  </si>
  <si>
    <t>Thomas</t>
  </si>
  <si>
    <t>Zed</t>
  </si>
  <si>
    <t xml:space="preserve"> Triathlon Québec déterminera un classement en fonction des critères ci-après. </t>
  </si>
  <si>
    <t xml:space="preserve">1. Membre de l’équipe nationale senior ou développement 2018 </t>
  </si>
  <si>
    <t>2. Membre de l’équipe formée par Triathlon Canada pour les Championnats Mondiaux Élite</t>
  </si>
  <si>
    <t>3. Membre de l’équipe formée par Triathlon Canada pour les Championnats Mondiaux U23</t>
  </si>
  <si>
    <t xml:space="preserve">4. Membre de l’équipe formée par Triathlon Canada pour les Championnats Mondiaux Juniors </t>
  </si>
  <si>
    <t>5. Athlète ayant un classement mondial parmi les 125 premières de la liste de points ITU chez les femmes et parmi les 150 premiers chez les hommes au 30 novembre 2017.</t>
  </si>
  <si>
    <t>6. Athlète Junior, U23 ou Senior ayant réalisé trois résultats ou plus parmi les critères énoncés dans le Programme d’aide aux athlètes de Triathlon Québec (PAATQ). Voir annexe 2.</t>
  </si>
  <si>
    <t xml:space="preserve">7. Ordre du classement excellence établi selon le système de pointage suivant. </t>
  </si>
  <si>
    <t>7.1 Atteinte des normes de performances (100 points)</t>
  </si>
  <si>
    <t>7.2 Compétitions domestique (3 meilleurs résultats parmi les 6 courses suivantes)</t>
  </si>
  <si>
    <r>
      <t>Championnats canadiens Élite, U23 et Junior à Ottawa, 17-18 juin 2017**</t>
    </r>
    <r>
      <rPr>
        <sz val="11"/>
        <color theme="1"/>
        <rFont val="Calibri"/>
        <family val="2"/>
        <scheme val="minor"/>
      </rPr>
      <t> (maximum 40 points)</t>
    </r>
  </si>
  <si>
    <r>
      <t>-</t>
    </r>
    <r>
      <rPr>
        <sz val="7"/>
        <color theme="1"/>
        <rFont val="Times New Roman"/>
        <family val="1"/>
      </rPr>
      <t xml:space="preserve">          </t>
    </r>
    <r>
      <rPr>
        <sz val="11"/>
        <color theme="1"/>
        <rFont val="Calibri"/>
        <family val="2"/>
        <scheme val="minor"/>
      </rPr>
      <t>Tous participants canadiens confondus.</t>
    </r>
  </si>
  <si>
    <r>
      <t xml:space="preserve">Championnat québécois à Valleyfield** </t>
    </r>
    <r>
      <rPr>
        <sz val="11"/>
        <color theme="1"/>
        <rFont val="Calibri"/>
        <family val="2"/>
        <scheme val="minor"/>
      </rPr>
      <t>(maximum 30 points)</t>
    </r>
  </si>
  <si>
    <r>
      <t>Grand prix de Joliette, Victoriaville, Gatineau et Montréal**</t>
    </r>
    <r>
      <rPr>
        <sz val="11"/>
        <color theme="1"/>
        <rFont val="Calibri"/>
        <family val="2"/>
        <scheme val="minor"/>
      </rPr>
      <t xml:space="preserve"> (maximum de 25 points par GP). </t>
    </r>
  </si>
  <si>
    <r>
      <t>-</t>
    </r>
    <r>
      <rPr>
        <sz val="7"/>
        <color theme="1"/>
        <rFont val="Times New Roman"/>
        <family val="1"/>
      </rPr>
      <t xml:space="preserve">          </t>
    </r>
    <r>
      <rPr>
        <sz val="11"/>
        <color theme="1"/>
        <rFont val="Calibri"/>
        <family val="2"/>
        <scheme val="minor"/>
      </rPr>
      <t xml:space="preserve"> Tous participants québécois confondus. </t>
    </r>
  </si>
  <si>
    <t xml:space="preserve"> Les performances doivent être réalisée lors de compétitions sanctionnées par la Fédération de natation du Québec (FNQ) ou la Fédération d’Athlétisme du Québec (FQA) ou lors d’événements approuvés par Triathlon Québec (ex : journée d’identification). </t>
  </si>
  <si>
    <t xml:space="preserve">Les normes de performance de natation et de course à pied sont évaluées sur 50 points chacune et ce, par rapport au profil de la médaille d’Or. </t>
  </si>
  <si>
    <r>
      <t>Les athlètes devront soumettre les résultats sur 400 m,  800 m  ou 1500m en  natation, ainsi que sur  3 000 m (piste), 5 000 m ou 10 000m pour la course à  pied réalisés entre le1</t>
    </r>
    <r>
      <rPr>
        <vertAlign val="superscript"/>
        <sz val="11"/>
        <color theme="1"/>
        <rFont val="Calibri"/>
        <family val="2"/>
        <scheme val="minor"/>
      </rPr>
      <t>er</t>
    </r>
    <r>
      <rPr>
        <sz val="11"/>
        <color theme="1"/>
        <rFont val="Calibri"/>
        <family val="2"/>
        <scheme val="minor"/>
      </rPr>
      <t xml:space="preserve"> janvier 2017 au 20 décembre 2017. </t>
    </r>
  </si>
  <si>
    <t xml:space="preserve">Les scores de natation sont majorés de 0,5 point par année séparant l’athlète de l’âge de 24 ans et les scores de course à pied sont majorés de 1 point par année séparant l’athlète de l’âge de 24 ans. </t>
  </si>
  <si>
    <t>Pointage lors des compétitions (3 meilleurs sur 6)</t>
  </si>
  <si>
    <t>Championnat canadien Ottawa</t>
  </si>
  <si>
    <t xml:space="preserve">Grand Prix </t>
  </si>
  <si>
    <t>Championnat québécois</t>
  </si>
  <si>
    <t>Série Grand Prix Régulier</t>
  </si>
  <si>
    <t>Âge 2017</t>
  </si>
  <si>
    <t>Lemieux</t>
  </si>
  <si>
    <t>Élizabeth</t>
  </si>
  <si>
    <t>Claudelle</t>
  </si>
  <si>
    <t>Catherine</t>
  </si>
  <si>
    <t>Dumas</t>
  </si>
  <si>
    <t>Statut 2017</t>
  </si>
  <si>
    <t>Victoriaville</t>
  </si>
  <si>
    <t>Gatineau</t>
  </si>
  <si>
    <t>Valleyfield</t>
  </si>
  <si>
    <t>25 pts</t>
  </si>
  <si>
    <t>40 pts</t>
  </si>
  <si>
    <t>30 pts</t>
  </si>
  <si>
    <t>Score (50)</t>
  </si>
  <si>
    <t>Poirier</t>
  </si>
  <si>
    <t>Rémi</t>
  </si>
  <si>
    <t>Durivage</t>
  </si>
  <si>
    <t>Laurent</t>
  </si>
  <si>
    <t>Forest-Richard</t>
  </si>
  <si>
    <t>Samuel</t>
  </si>
  <si>
    <t>Olivier</t>
  </si>
  <si>
    <t>Forest</t>
  </si>
  <si>
    <t>Beaulieu</t>
  </si>
  <si>
    <t>Cédric</t>
  </si>
  <si>
    <t>Bussières-Paquet</t>
  </si>
  <si>
    <t>Camille</t>
  </si>
  <si>
    <t>Heynemand</t>
  </si>
  <si>
    <t>Laurianne</t>
  </si>
  <si>
    <t>Plouffe</t>
  </si>
  <si>
    <t>Maude</t>
  </si>
  <si>
    <t>Béatrice</t>
  </si>
  <si>
    <t>Vaillancourt</t>
  </si>
  <si>
    <t>Matisse</t>
  </si>
  <si>
    <t>Sévigny</t>
  </si>
  <si>
    <t>Breton</t>
  </si>
  <si>
    <t>Emmanuelle</t>
  </si>
  <si>
    <t>Koralie</t>
  </si>
  <si>
    <t>Gouin</t>
  </si>
  <si>
    <t>Cloutier</t>
  </si>
  <si>
    <t>Anthony</t>
  </si>
  <si>
    <t>Poulin-desjardins</t>
  </si>
  <si>
    <t>Arielle</t>
  </si>
  <si>
    <t>Moreau</t>
  </si>
  <si>
    <t>Maximilieu</t>
  </si>
  <si>
    <t>Côté</t>
  </si>
  <si>
    <t>PAATQ</t>
  </si>
  <si>
    <t>ITU</t>
  </si>
  <si>
    <t>3x</t>
  </si>
  <si>
    <t>1x</t>
  </si>
  <si>
    <t>World</t>
  </si>
  <si>
    <t>WORLD</t>
  </si>
  <si>
    <t>JR</t>
  </si>
  <si>
    <t>4x</t>
  </si>
  <si>
    <t>5x</t>
  </si>
  <si>
    <t>Schoettner</t>
  </si>
  <si>
    <t>Martin</t>
  </si>
  <si>
    <t>Anais</t>
  </si>
  <si>
    <t>Denis</t>
  </si>
  <si>
    <t>Florence</t>
  </si>
  <si>
    <t>Mainville</t>
  </si>
  <si>
    <t>Fany</t>
  </si>
  <si>
    <t>Ouellet</t>
  </si>
  <si>
    <t>Edward</t>
  </si>
  <si>
    <t>Quirion</t>
  </si>
  <si>
    <t>Félix</t>
  </si>
  <si>
    <t>Harvey</t>
  </si>
  <si>
    <t>Veilleux</t>
  </si>
  <si>
    <t>Jean-Christophe</t>
  </si>
  <si>
    <t>Pour être éligible, les athlètes doivent être membres de Triathlon Québec, résidents du Québec et posséder leur carte internationale de Triathlon Canada.</t>
  </si>
  <si>
    <t> Top 25 et 1er ½ des participants – Série des Championnats du monde (WTS)</t>
  </si>
  <si>
    <t> Top 20 et 1er ½ des participants– Coupe du monde ITU</t>
  </si>
  <si>
    <t> Top 20 et 1er ½ des participants – Championnats du monde junior, U23, Duathlon élite</t>
  </si>
  <si>
    <t> Femmes : Top 8 et 1er 1/3 des participants en Coupe ou Championnat continental</t>
  </si>
  <si>
    <t> Hommes : Top 12 et 1er 1/3 des participants en Coupe ou Championnat continental</t>
  </si>
  <si>
    <t> Juniors : Top 12 et 1er 1/3 des participants aux Championnat panaméricain junior ou U23</t>
  </si>
  <si>
    <t> Top 5 dans une épreuve de la Série nationale junior</t>
  </si>
  <si>
    <t> Top 8 et 1er 1/3 des participants aux Championnats nord-américain junior</t>
  </si>
  <si>
    <t>Critères PAATQ</t>
  </si>
  <si>
    <t>3e catégorie – Circuit Junior</t>
  </si>
  <si>
    <t>2e catégorie – Circuit continental</t>
  </si>
  <si>
    <t>1ère catégorie – Circuit international</t>
  </si>
  <si>
    <t>Critère 1</t>
  </si>
  <si>
    <t>Critère 2</t>
  </si>
  <si>
    <t>Critère 3</t>
  </si>
  <si>
    <t>Montant admissible (6000$)</t>
  </si>
  <si>
    <t>Montant admissible (4200$)</t>
  </si>
  <si>
    <t>Athlète</t>
  </si>
  <si>
    <t>Performance</t>
  </si>
  <si>
    <t>12e mooloolaba</t>
  </si>
  <si>
    <t>Alexis Lepage</t>
  </si>
  <si>
    <t>6e Sarasota</t>
  </si>
  <si>
    <t>Pavlos Antoniades</t>
  </si>
  <si>
    <t>8e Sarasota</t>
  </si>
  <si>
    <t>14e New Plymouth</t>
  </si>
  <si>
    <t>3e Bermudes</t>
  </si>
  <si>
    <t>1er Ottawa</t>
  </si>
  <si>
    <t>Charles Paquet</t>
  </si>
  <si>
    <t>17e Cagliari</t>
  </si>
  <si>
    <t>2e Richmond</t>
  </si>
  <si>
    <t>1er Victo</t>
  </si>
  <si>
    <t>4e Ottawa</t>
  </si>
  <si>
    <t>Félix Plourde-Couture</t>
  </si>
  <si>
    <t>2e Victo</t>
  </si>
  <si>
    <t>Amélie Kretz</t>
  </si>
  <si>
    <t>7e Ottawa</t>
  </si>
  <si>
    <t>Filip Mainville</t>
  </si>
  <si>
    <t>4e Victo</t>
  </si>
  <si>
    <t>11e sarasota</t>
  </si>
  <si>
    <t>Edmond Roy</t>
  </si>
  <si>
    <t>5e Victo</t>
  </si>
  <si>
    <t>6e Bermudes</t>
  </si>
  <si>
    <t>Claudelle Dumas</t>
  </si>
  <si>
    <t>3e Victo</t>
  </si>
  <si>
    <t>Elisabeth Boutin</t>
  </si>
  <si>
    <t>4e Bermudes</t>
  </si>
  <si>
    <t>4e Salinas</t>
  </si>
  <si>
    <t>4e Richmond</t>
  </si>
  <si>
    <t>Emy Legault</t>
  </si>
  <si>
    <t>8e Richmond</t>
  </si>
  <si>
    <t>Francis Lefebvre</t>
  </si>
  <si>
    <t>12e Ottawa</t>
  </si>
  <si>
    <t>Jérémy Obrand</t>
  </si>
  <si>
    <t>10e Richmond</t>
  </si>
  <si>
    <t>Séverine Bouchez</t>
  </si>
  <si>
    <t>5e Bridgetown</t>
  </si>
  <si>
    <t>6e Richmond</t>
  </si>
  <si>
    <t>6e Ottawa</t>
  </si>
  <si>
    <t>Xavier Grenier-Talavéra</t>
  </si>
  <si>
    <t>8e Ottawa</t>
  </si>
  <si>
    <t>Edouard Garneau</t>
  </si>
  <si>
    <t>12e - La Paz 2016</t>
  </si>
  <si>
    <t>8e Tartu</t>
  </si>
  <si>
    <t>6e Des Moines</t>
  </si>
  <si>
    <t>Gabriel Legault</t>
  </si>
  <si>
    <t>10e Des Moines</t>
  </si>
  <si>
    <t>Max 500$/performance</t>
  </si>
  <si>
    <t>Max 300$ / performance</t>
  </si>
  <si>
    <t>Max 200$ / performance</t>
  </si>
  <si>
    <t>1er Winnipeg</t>
  </si>
  <si>
    <t>Kamille Larocque</t>
  </si>
  <si>
    <t>12e Magog</t>
  </si>
  <si>
    <t>13e Tizjauzvaros</t>
  </si>
  <si>
    <t>Amelie Kretz</t>
  </si>
  <si>
    <t>9e Yucatan</t>
  </si>
  <si>
    <t>Jérémy Briand</t>
  </si>
  <si>
    <t>15e Yucatan</t>
  </si>
  <si>
    <t>471e</t>
  </si>
  <si>
    <t>U23</t>
  </si>
  <si>
    <t>Bilodeau</t>
  </si>
  <si>
    <t>Héroulx-Pinsonneault</t>
  </si>
  <si>
    <t>Trycia</t>
  </si>
  <si>
    <t>* Les pointages en jaune ne sont pas comptabilisés lorsque trois scores sont déjà comptés dans les compétitions domestiques</t>
  </si>
  <si>
    <t>** Les temps en rouge n'ont pas été effectués en 2017</t>
  </si>
  <si>
    <t>1ere Istanboul</t>
  </si>
  <si>
    <t>Montant admissible (1800$)</t>
  </si>
  <si>
    <t>12e Karlovy Vary</t>
  </si>
  <si>
    <t>Le Bolloc</t>
  </si>
  <si>
    <t>Matthew</t>
  </si>
  <si>
    <t>339e</t>
  </si>
  <si>
    <t>31-12-2017</t>
  </si>
  <si>
    <t>125e</t>
  </si>
  <si>
    <t>89e</t>
  </si>
  <si>
    <t>106e</t>
  </si>
  <si>
    <t>399e</t>
  </si>
  <si>
    <t>376e</t>
  </si>
  <si>
    <t>331e</t>
  </si>
  <si>
    <t>280e</t>
  </si>
  <si>
    <t>Statut 2018</t>
  </si>
  <si>
    <t>Relève*</t>
  </si>
  <si>
    <t>Élite*</t>
  </si>
  <si>
    <t>65e</t>
  </si>
  <si>
    <t>72e</t>
  </si>
  <si>
    <t>108e</t>
  </si>
  <si>
    <t>271e</t>
  </si>
  <si>
    <t>504e</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</si>
</sst>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_-&quot;$&quot;* #,##0.00_-;\-&quot;$&quot;* #,##0.00_-;_-&quot;$&quot;* &quot;-&quot;??_-;_-@_-"/>
  </numFmts>
  <fonts count="17" x14ac:knownFonts="1">
    <font>
      <sz val="11"/>
      <color theme="1"/>
      <name val="Calibri"/>
      <family val="2"/>
      <scheme val="minor"/>
    </font>
    <font>
      <b/>
      <sz val="11"/>
      <color theme="1"/>
      <name val="Calibri"/>
      <family val="2"/>
      <scheme val="minor"/>
    </font>
    <font>
      <b/>
      <sz val="11"/>
      <color rgb="FF000000"/>
      <name val="Calibri"/>
      <family val="2"/>
      <scheme val="minor"/>
    </font>
    <font>
      <b/>
      <sz val="9"/>
      <color indexed="81"/>
      <name val="Tahoma"/>
      <family val="2"/>
    </font>
    <font>
      <sz val="9"/>
      <color indexed="81"/>
      <name val="Tahoma"/>
      <family val="2"/>
    </font>
    <font>
      <b/>
      <sz val="9"/>
      <color rgb="FFFFFFFF"/>
      <name val="Arial"/>
      <family val="2"/>
    </font>
    <font>
      <b/>
      <sz val="9"/>
      <color rgb="FF000000"/>
      <name val="Calibri"/>
      <family val="2"/>
      <scheme val="minor"/>
    </font>
    <font>
      <b/>
      <sz val="9"/>
      <color rgb="FF000000"/>
      <name val="Arial"/>
      <family val="2"/>
    </font>
    <font>
      <sz val="9"/>
      <color rgb="FF000000"/>
      <name val="Arial"/>
      <family val="2"/>
    </font>
    <font>
      <b/>
      <sz val="9"/>
      <color rgb="FFFFFFFF"/>
      <name val="Calibri"/>
      <family val="2"/>
      <scheme val="minor"/>
    </font>
    <font>
      <sz val="9"/>
      <color rgb="FF000000"/>
      <name val="Calibri"/>
      <family val="2"/>
      <scheme val="minor"/>
    </font>
    <font>
      <vertAlign val="superscript"/>
      <sz val="11"/>
      <color theme="1"/>
      <name val="Calibri"/>
      <family val="2"/>
      <scheme val="minor"/>
    </font>
    <font>
      <sz val="7"/>
      <color theme="1"/>
      <name val="Times New Roman"/>
      <family val="1"/>
    </font>
    <font>
      <b/>
      <sz val="12"/>
      <color theme="1"/>
      <name val="Calibri"/>
      <family val="2"/>
      <scheme val="minor"/>
    </font>
    <font>
      <sz val="11"/>
      <color rgb="FF000000"/>
      <name val="Calibri"/>
      <family val="2"/>
      <scheme val="minor"/>
    </font>
    <font>
      <sz val="11"/>
      <color theme="1"/>
      <name val="Calibri"/>
      <family val="2"/>
      <scheme val="minor"/>
    </font>
    <font>
      <sz val="10"/>
      <name val="Arial"/>
      <family val="2"/>
    </font>
  </fonts>
  <fills count="7">
    <fill>
      <patternFill patternType="none"/>
    </fill>
    <fill>
      <patternFill patternType="gray125"/>
    </fill>
    <fill>
      <patternFill patternType="solid">
        <fgColor rgb="FF92D050"/>
        <bgColor indexed="64"/>
      </patternFill>
    </fill>
    <fill>
      <patternFill patternType="solid">
        <fgColor rgb="FF00B0F0"/>
        <bgColor indexed="64"/>
      </patternFill>
    </fill>
    <fill>
      <patternFill patternType="solid">
        <fgColor rgb="FFFF0000"/>
        <bgColor indexed="64"/>
      </patternFill>
    </fill>
    <fill>
      <patternFill patternType="solid">
        <fgColor rgb="FFB1A0C7"/>
        <bgColor indexed="64"/>
      </patternFill>
    </fill>
    <fill>
      <patternFill patternType="solid">
        <fgColor rgb="FFFFFF00"/>
        <bgColor indexed="64"/>
      </patternFill>
    </fill>
  </fills>
  <borders count="22">
    <border>
      <left/>
      <right/>
      <top/>
      <bottom/>
      <diagonal/>
    </border>
    <border>
      <left/>
      <right style="medium">
        <color auto="1"/>
      </right>
      <top/>
      <bottom style="medium">
        <color auto="1"/>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medium">
        <color auto="1"/>
      </left>
      <right/>
      <top style="medium">
        <color auto="1"/>
      </top>
      <bottom style="medium">
        <color rgb="FFFFFFFF"/>
      </bottom>
      <diagonal/>
    </border>
    <border>
      <left/>
      <right/>
      <top style="medium">
        <color auto="1"/>
      </top>
      <bottom style="medium">
        <color rgb="FFFFFFFF"/>
      </bottom>
      <diagonal/>
    </border>
    <border>
      <left/>
      <right style="medium">
        <color rgb="FF000000"/>
      </right>
      <top style="medium">
        <color auto="1"/>
      </top>
      <bottom style="medium">
        <color rgb="FFFFFFFF"/>
      </bottom>
      <diagonal/>
    </border>
    <border>
      <left style="medium">
        <color auto="1"/>
      </left>
      <right style="medium">
        <color auto="1"/>
      </right>
      <top style="medium">
        <color auto="1"/>
      </top>
      <bottom style="medium">
        <color auto="1"/>
      </bottom>
      <diagonal/>
    </border>
    <border>
      <left/>
      <right style="medium">
        <color rgb="FFFFFFFF"/>
      </right>
      <top/>
      <bottom style="medium">
        <color auto="1"/>
      </bottom>
      <diagonal/>
    </border>
    <border>
      <left style="medium">
        <color auto="1"/>
      </left>
      <right style="medium">
        <color auto="1"/>
      </right>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rgb="FF000000"/>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style="medium">
        <color auto="1"/>
      </right>
      <top style="medium">
        <color auto="1"/>
      </top>
      <bottom/>
      <diagonal/>
    </border>
  </borders>
  <cellStyleXfs count="3">
    <xf numFmtId="0" fontId="0" fillId="0" borderId="0"/>
    <xf numFmtId="164" fontId="15" fillId="0" borderId="0" applyFont="0" applyFill="0" applyBorder="0" applyAlignment="0" applyProtection="0"/>
    <xf numFmtId="0" fontId="16" fillId="0" borderId="0"/>
  </cellStyleXfs>
  <cellXfs count="102">
    <xf numFmtId="0" fontId="0" fillId="0" borderId="0" xfId="0"/>
    <xf numFmtId="0" fontId="2" fillId="0" borderId="1" xfId="0" applyFont="1" applyBorder="1" applyAlignment="1">
      <alignment horizontal="center" vertical="center"/>
    </xf>
    <xf numFmtId="0" fontId="0" fillId="0" borderId="2" xfId="0" applyBorder="1"/>
    <xf numFmtId="47" fontId="1" fillId="0" borderId="4" xfId="0" applyNumberFormat="1" applyFont="1" applyFill="1" applyBorder="1" applyAlignment="1"/>
    <xf numFmtId="47" fontId="1" fillId="0" borderId="5" xfId="0" applyNumberFormat="1" applyFont="1" applyFill="1" applyBorder="1" applyAlignment="1"/>
    <xf numFmtId="47" fontId="1" fillId="0" borderId="6" xfId="0" applyNumberFormat="1" applyFont="1" applyFill="1" applyBorder="1" applyAlignment="1"/>
    <xf numFmtId="0" fontId="0" fillId="0" borderId="0" xfId="0" applyBorder="1"/>
    <xf numFmtId="0" fontId="1" fillId="0" borderId="0" xfId="0" applyFont="1" applyBorder="1" applyAlignment="1">
      <alignment horizontal="center"/>
    </xf>
    <xf numFmtId="0" fontId="1" fillId="0" borderId="2" xfId="0" applyNumberFormat="1" applyFont="1" applyFill="1" applyBorder="1" applyAlignment="1">
      <alignment horizontal="center"/>
    </xf>
    <xf numFmtId="0" fontId="1" fillId="0" borderId="2" xfId="0" applyNumberFormat="1" applyFont="1" applyBorder="1" applyAlignment="1">
      <alignment horizontal="center"/>
    </xf>
    <xf numFmtId="3" fontId="1" fillId="0" borderId="2" xfId="0" applyNumberFormat="1" applyFont="1" applyFill="1" applyBorder="1" applyAlignment="1">
      <alignment horizontal="center"/>
    </xf>
    <xf numFmtId="2" fontId="1" fillId="0" borderId="0" xfId="0" quotePrefix="1" applyNumberFormat="1" applyFont="1" applyBorder="1" applyAlignment="1">
      <alignment horizontal="center"/>
    </xf>
    <xf numFmtId="47" fontId="1" fillId="0" borderId="2" xfId="0" applyNumberFormat="1" applyFont="1" applyFill="1" applyBorder="1" applyAlignment="1">
      <alignment horizontal="center"/>
    </xf>
    <xf numFmtId="47" fontId="1" fillId="0" borderId="0" xfId="0" applyNumberFormat="1" applyFont="1" applyFill="1" applyBorder="1" applyAlignment="1">
      <alignment horizontal="left"/>
    </xf>
    <xf numFmtId="47" fontId="1" fillId="0" borderId="0" xfId="0" applyNumberFormat="1" applyFont="1" applyFill="1" applyBorder="1" applyAlignment="1">
      <alignment horizontal="center"/>
    </xf>
    <xf numFmtId="2" fontId="1" fillId="0" borderId="0" xfId="0" applyNumberFormat="1" applyFont="1" applyBorder="1" applyAlignment="1">
      <alignment horizontal="center"/>
    </xf>
    <xf numFmtId="20" fontId="1" fillId="0" borderId="0" xfId="0" applyNumberFormat="1" applyFont="1" applyBorder="1" applyAlignment="1">
      <alignment horizontal="center"/>
    </xf>
    <xf numFmtId="0" fontId="1" fillId="0" borderId="2" xfId="0" applyFont="1" applyBorder="1" applyAlignment="1">
      <alignment horizontal="center"/>
    </xf>
    <xf numFmtId="2" fontId="1" fillId="0" borderId="2" xfId="0" applyNumberFormat="1" applyFont="1" applyBorder="1" applyAlignment="1">
      <alignment horizontal="center"/>
    </xf>
    <xf numFmtId="0" fontId="1" fillId="2" borderId="2" xfId="0" applyFont="1" applyFill="1" applyBorder="1" applyAlignment="1">
      <alignment horizontal="center"/>
    </xf>
    <xf numFmtId="0" fontId="0" fillId="0" borderId="2" xfId="0" applyFill="1" applyBorder="1" applyAlignment="1">
      <alignment horizontal="center"/>
    </xf>
    <xf numFmtId="0" fontId="0" fillId="0" borderId="2" xfId="0" applyNumberFormat="1" applyFill="1" applyBorder="1" applyAlignment="1">
      <alignment horizontal="center"/>
    </xf>
    <xf numFmtId="47" fontId="0" fillId="0" borderId="2" xfId="0" applyNumberFormat="1" applyFill="1" applyBorder="1" applyAlignment="1">
      <alignment horizontal="center"/>
    </xf>
    <xf numFmtId="2" fontId="0" fillId="0" borderId="2" xfId="0" applyNumberFormat="1" applyFill="1" applyBorder="1" applyAlignment="1">
      <alignment horizontal="center"/>
    </xf>
    <xf numFmtId="2" fontId="0" fillId="0" borderId="2" xfId="0" applyNumberFormat="1" applyBorder="1" applyAlignment="1">
      <alignment horizontal="center"/>
    </xf>
    <xf numFmtId="47" fontId="0" fillId="0" borderId="2" xfId="0" applyNumberFormat="1" applyFont="1" applyFill="1" applyBorder="1" applyAlignment="1">
      <alignment horizontal="center"/>
    </xf>
    <xf numFmtId="2" fontId="0" fillId="0" borderId="0" xfId="0" applyNumberFormat="1"/>
    <xf numFmtId="0" fontId="0" fillId="0" borderId="0" xfId="0" applyBorder="1" applyAlignment="1">
      <alignment horizontal="center"/>
    </xf>
    <xf numFmtId="0" fontId="1" fillId="0" borderId="0" xfId="0" applyFont="1" applyFill="1" applyBorder="1" applyAlignment="1">
      <alignment vertical="center" wrapText="1"/>
    </xf>
    <xf numFmtId="0" fontId="1" fillId="0" borderId="7" xfId="0" applyNumberFormat="1" applyFont="1" applyBorder="1" applyAlignment="1">
      <alignment horizontal="center"/>
    </xf>
    <xf numFmtId="0" fontId="1" fillId="0" borderId="0" xfId="0" applyNumberFormat="1" applyFont="1" applyFill="1" applyBorder="1" applyAlignment="1">
      <alignment horizontal="center"/>
    </xf>
    <xf numFmtId="0" fontId="0" fillId="0" borderId="8" xfId="0" applyBorder="1" applyAlignment="1">
      <alignment horizontal="center"/>
    </xf>
    <xf numFmtId="47" fontId="1" fillId="0" borderId="0" xfId="0" applyNumberFormat="1" applyFont="1" applyFill="1" applyBorder="1" applyAlignment="1"/>
    <xf numFmtId="0" fontId="0" fillId="0" borderId="2" xfId="0" applyFont="1" applyFill="1" applyBorder="1" applyAlignment="1">
      <alignment horizontal="center"/>
    </xf>
    <xf numFmtId="2" fontId="0" fillId="0" borderId="2" xfId="0" applyNumberFormat="1" applyFont="1" applyFill="1" applyBorder="1" applyAlignment="1">
      <alignment horizontal="center"/>
    </xf>
    <xf numFmtId="0" fontId="0" fillId="0" borderId="2" xfId="0" applyNumberFormat="1" applyFont="1" applyFill="1" applyBorder="1" applyAlignment="1">
      <alignment horizontal="center"/>
    </xf>
    <xf numFmtId="2" fontId="0" fillId="2" borderId="2" xfId="0" applyNumberFormat="1" applyFont="1" applyFill="1" applyBorder="1" applyAlignment="1">
      <alignment horizontal="center"/>
    </xf>
    <xf numFmtId="2" fontId="0" fillId="3" borderId="2" xfId="0" applyNumberFormat="1" applyFont="1" applyFill="1" applyBorder="1" applyAlignment="1">
      <alignment horizontal="center"/>
    </xf>
    <xf numFmtId="20" fontId="0" fillId="0" borderId="0" xfId="0" applyNumberFormat="1"/>
    <xf numFmtId="0" fontId="6" fillId="0" borderId="13" xfId="0" applyFont="1" applyBorder="1" applyAlignment="1">
      <alignment horizontal="center" vertical="center"/>
    </xf>
    <xf numFmtId="0" fontId="5" fillId="5" borderId="14"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5" borderId="14" xfId="0" applyFont="1" applyFill="1" applyBorder="1" applyAlignment="1">
      <alignment horizontal="center" vertical="center"/>
    </xf>
    <xf numFmtId="0" fontId="5" fillId="5" borderId="1" xfId="0" applyFont="1" applyFill="1" applyBorder="1" applyAlignment="1">
      <alignment horizontal="center" vertical="center"/>
    </xf>
    <xf numFmtId="0" fontId="6" fillId="0" borderId="15" xfId="0" applyFont="1" applyBorder="1" applyAlignment="1">
      <alignment horizontal="center" vertical="center"/>
    </xf>
    <xf numFmtId="9" fontId="7" fillId="0" borderId="1" xfId="0" applyNumberFormat="1" applyFont="1" applyBorder="1" applyAlignment="1">
      <alignment horizontal="center" vertical="center" wrapText="1"/>
    </xf>
    <xf numFmtId="20" fontId="8" fillId="0" borderId="1" xfId="0" applyNumberFormat="1" applyFont="1" applyBorder="1" applyAlignment="1">
      <alignment horizontal="center" vertical="center" wrapText="1"/>
    </xf>
    <xf numFmtId="9" fontId="7" fillId="0" borderId="1" xfId="0" applyNumberFormat="1" applyFont="1" applyBorder="1" applyAlignment="1">
      <alignment horizontal="center" vertical="center"/>
    </xf>
    <xf numFmtId="20" fontId="8" fillId="0" borderId="1" xfId="0" applyNumberFormat="1" applyFont="1" applyBorder="1" applyAlignment="1">
      <alignment horizontal="center" vertical="center"/>
    </xf>
    <xf numFmtId="46" fontId="8" fillId="0" borderId="1" xfId="0" applyNumberFormat="1" applyFont="1" applyBorder="1" applyAlignment="1">
      <alignment horizontal="center" vertical="center"/>
    </xf>
    <xf numFmtId="46" fontId="8" fillId="0" borderId="1" xfId="0" applyNumberFormat="1" applyFont="1" applyBorder="1" applyAlignment="1">
      <alignment horizontal="center" vertical="center" wrapText="1"/>
    </xf>
    <xf numFmtId="0" fontId="9" fillId="3" borderId="19" xfId="0" applyFont="1" applyFill="1" applyBorder="1" applyAlignment="1">
      <alignment horizontal="center" vertical="center" wrapText="1"/>
    </xf>
    <xf numFmtId="0" fontId="9" fillId="3" borderId="19" xfId="0" applyFont="1" applyFill="1" applyBorder="1" applyAlignment="1">
      <alignment horizontal="center" vertical="center"/>
    </xf>
    <xf numFmtId="9" fontId="6" fillId="0" borderId="1" xfId="0" applyNumberFormat="1" applyFont="1" applyBorder="1" applyAlignment="1">
      <alignment horizontal="center" vertical="center" wrapText="1"/>
    </xf>
    <xf numFmtId="20" fontId="10" fillId="0" borderId="1" xfId="0" applyNumberFormat="1" applyFont="1" applyBorder="1" applyAlignment="1">
      <alignment horizontal="center" vertical="center" wrapText="1"/>
    </xf>
    <xf numFmtId="9" fontId="6" fillId="0" borderId="1" xfId="0" applyNumberFormat="1" applyFont="1" applyBorder="1" applyAlignment="1">
      <alignment horizontal="center" vertical="center"/>
    </xf>
    <xf numFmtId="20" fontId="10" fillId="0" borderId="1" xfId="0" applyNumberFormat="1" applyFont="1" applyBorder="1" applyAlignment="1">
      <alignment horizontal="center" vertical="center"/>
    </xf>
    <xf numFmtId="46" fontId="10" fillId="0" borderId="1" xfId="0" applyNumberFormat="1" applyFont="1" applyBorder="1" applyAlignment="1">
      <alignment horizontal="center" vertical="center"/>
    </xf>
    <xf numFmtId="46" fontId="10" fillId="0" borderId="1" xfId="0" applyNumberFormat="1" applyFont="1" applyBorder="1" applyAlignment="1">
      <alignment horizontal="center" vertical="center" wrapText="1"/>
    </xf>
    <xf numFmtId="47" fontId="0" fillId="4" borderId="2" xfId="0" applyNumberFormat="1" applyFont="1" applyFill="1" applyBorder="1" applyAlignment="1">
      <alignment horizontal="center"/>
    </xf>
    <xf numFmtId="47" fontId="0" fillId="4" borderId="2" xfId="0" applyNumberFormat="1" applyFill="1" applyBorder="1" applyAlignment="1">
      <alignment horizontal="center"/>
    </xf>
    <xf numFmtId="0" fontId="0" fillId="0" borderId="9" xfId="0" applyFont="1" applyFill="1" applyBorder="1" applyAlignment="1">
      <alignment horizontal="left"/>
    </xf>
    <xf numFmtId="0" fontId="1" fillId="0" borderId="2" xfId="0" applyFont="1" applyBorder="1" applyAlignment="1">
      <alignment horizontal="center"/>
    </xf>
    <xf numFmtId="0" fontId="0" fillId="0" borderId="0" xfId="0" applyAlignment="1"/>
    <xf numFmtId="0" fontId="0" fillId="0" borderId="0" xfId="0" applyAlignment="1">
      <alignment horizontal="left" vertical="center"/>
    </xf>
    <xf numFmtId="0" fontId="1" fillId="0" borderId="0" xfId="0" applyFont="1" applyAlignment="1">
      <alignment horizontal="left" vertical="center"/>
    </xf>
    <xf numFmtId="0" fontId="0" fillId="0" borderId="0" xfId="0" applyFont="1" applyAlignment="1">
      <alignment horizontal="left" vertical="center"/>
    </xf>
    <xf numFmtId="0" fontId="14" fillId="0" borderId="13" xfId="0" applyFont="1" applyBorder="1" applyAlignment="1">
      <alignment horizontal="center" vertical="center"/>
    </xf>
    <xf numFmtId="0" fontId="2" fillId="0" borderId="20" xfId="0" applyFont="1" applyBorder="1" applyAlignment="1">
      <alignment horizontal="center" vertical="center"/>
    </xf>
    <xf numFmtId="0" fontId="14" fillId="0" borderId="15" xfId="0" applyFont="1" applyBorder="1" applyAlignment="1">
      <alignment horizontal="center" vertical="center"/>
    </xf>
    <xf numFmtId="0" fontId="2" fillId="0" borderId="15" xfId="0" applyFont="1" applyBorder="1" applyAlignment="1">
      <alignment horizontal="center" vertical="center"/>
    </xf>
    <xf numFmtId="0" fontId="13" fillId="0" borderId="0" xfId="0" applyFont="1" applyAlignment="1">
      <alignment horizontal="left" vertical="center"/>
    </xf>
    <xf numFmtId="0" fontId="1" fillId="0" borderId="2" xfId="0" applyFont="1" applyFill="1" applyBorder="1" applyAlignment="1">
      <alignment horizontal="center"/>
    </xf>
    <xf numFmtId="0" fontId="1" fillId="0" borderId="0" xfId="0" applyFont="1"/>
    <xf numFmtId="0" fontId="0" fillId="0" borderId="0" xfId="0" applyFill="1" applyBorder="1"/>
    <xf numFmtId="0" fontId="0" fillId="6" borderId="2" xfId="0" applyFill="1" applyBorder="1" applyAlignment="1">
      <alignment horizontal="center"/>
    </xf>
    <xf numFmtId="0" fontId="0" fillId="6" borderId="2" xfId="0" applyFont="1" applyFill="1" applyBorder="1" applyAlignment="1">
      <alignment horizontal="center"/>
    </xf>
    <xf numFmtId="0" fontId="0" fillId="0" borderId="9" xfId="0" applyFill="1" applyBorder="1" applyAlignment="1">
      <alignment horizontal="left"/>
    </xf>
    <xf numFmtId="47" fontId="0" fillId="0" borderId="0" xfId="0" applyNumberFormat="1"/>
    <xf numFmtId="0" fontId="1" fillId="0" borderId="2" xfId="0" applyFont="1" applyBorder="1" applyAlignment="1">
      <alignment horizontal="center"/>
    </xf>
    <xf numFmtId="0" fontId="1" fillId="0" borderId="2" xfId="0" applyFont="1" applyBorder="1" applyAlignment="1">
      <alignment horizontal="center"/>
    </xf>
    <xf numFmtId="47" fontId="1" fillId="0" borderId="2" xfId="0" applyNumberFormat="1" applyFont="1" applyFill="1" applyBorder="1" applyAlignment="1">
      <alignment horizontal="center"/>
    </xf>
    <xf numFmtId="0" fontId="1" fillId="0" borderId="0" xfId="0" applyFont="1" applyBorder="1" applyAlignment="1">
      <alignment horizontal="center"/>
    </xf>
    <xf numFmtId="20" fontId="1" fillId="2" borderId="2" xfId="0" applyNumberFormat="1" applyFont="1" applyFill="1" applyBorder="1" applyAlignment="1">
      <alignment horizontal="center"/>
    </xf>
    <xf numFmtId="0" fontId="1" fillId="3" borderId="2" xfId="0" applyFont="1" applyFill="1" applyBorder="1" applyAlignment="1">
      <alignment horizontal="center"/>
    </xf>
    <xf numFmtId="0" fontId="1" fillId="0" borderId="3" xfId="0" applyFont="1" applyBorder="1" applyAlignment="1">
      <alignment horizontal="center"/>
    </xf>
    <xf numFmtId="0" fontId="2" fillId="0" borderId="21" xfId="0" applyFont="1" applyBorder="1" applyAlignment="1">
      <alignment horizontal="center" vertical="center"/>
    </xf>
    <xf numFmtId="0" fontId="2" fillId="0" borderId="15" xfId="0" applyFont="1" applyBorder="1" applyAlignment="1">
      <alignment horizontal="center" vertical="center"/>
    </xf>
    <xf numFmtId="0" fontId="5" fillId="5" borderId="10" xfId="0" applyFont="1" applyFill="1" applyBorder="1" applyAlignment="1">
      <alignment horizontal="center" vertical="center" wrapText="1"/>
    </xf>
    <xf numFmtId="0" fontId="5" fillId="5" borderId="11" xfId="0" applyFont="1" applyFill="1" applyBorder="1" applyAlignment="1">
      <alignment horizontal="center" vertical="center" wrapText="1"/>
    </xf>
    <xf numFmtId="0" fontId="5" fillId="5" borderId="12" xfId="0" applyFont="1" applyFill="1" applyBorder="1" applyAlignment="1">
      <alignment horizontal="center" vertical="center" wrapText="1"/>
    </xf>
    <xf numFmtId="0" fontId="5" fillId="5" borderId="10" xfId="0" applyFont="1" applyFill="1" applyBorder="1" applyAlignment="1">
      <alignment horizontal="center" vertical="center"/>
    </xf>
    <xf numFmtId="0" fontId="5" fillId="5" borderId="11" xfId="0" applyFont="1" applyFill="1" applyBorder="1" applyAlignment="1">
      <alignment horizontal="center" vertical="center"/>
    </xf>
    <xf numFmtId="0" fontId="5" fillId="5" borderId="12" xfId="0" applyFont="1" applyFill="1" applyBorder="1" applyAlignment="1">
      <alignment horizontal="center" vertical="center"/>
    </xf>
    <xf numFmtId="0" fontId="9" fillId="3" borderId="16" xfId="0" applyFont="1" applyFill="1" applyBorder="1" applyAlignment="1">
      <alignment horizontal="center" vertical="center" wrapText="1"/>
    </xf>
    <xf numFmtId="0" fontId="9" fillId="3" borderId="17" xfId="0" applyFont="1" applyFill="1" applyBorder="1" applyAlignment="1">
      <alignment horizontal="center" vertical="center" wrapText="1"/>
    </xf>
    <xf numFmtId="0" fontId="9" fillId="3" borderId="18" xfId="0" applyFont="1" applyFill="1" applyBorder="1" applyAlignment="1">
      <alignment horizontal="center" vertical="center" wrapText="1"/>
    </xf>
    <xf numFmtId="0" fontId="9" fillId="3" borderId="16" xfId="0" applyFont="1" applyFill="1" applyBorder="1" applyAlignment="1">
      <alignment horizontal="center" vertical="center"/>
    </xf>
    <xf numFmtId="0" fontId="9" fillId="3" borderId="17" xfId="0" applyFont="1" applyFill="1" applyBorder="1" applyAlignment="1">
      <alignment horizontal="center" vertical="center"/>
    </xf>
    <xf numFmtId="0" fontId="9" fillId="3" borderId="18" xfId="0" applyFont="1" applyFill="1" applyBorder="1" applyAlignment="1">
      <alignment horizontal="center" vertical="center"/>
    </xf>
    <xf numFmtId="0" fontId="0" fillId="0" borderId="0" xfId="0" applyAlignment="1">
      <alignment horizontal="center"/>
    </xf>
    <xf numFmtId="0" fontId="0" fillId="2" borderId="2" xfId="0" applyNumberFormat="1" applyFill="1" applyBorder="1" applyAlignment="1">
      <alignment horizontal="center"/>
    </xf>
  </cellXfs>
  <cellStyles count="3">
    <cellStyle name="Monétaire 2" xfId="1"/>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sharedStrings" Target="sharedStrings.xml"/><Relationship Id="rId12"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theme" Target="theme/theme1.xml"/><Relationship Id="rId10" Type="http://schemas.openxmlformats.org/officeDocument/2006/relationships/styles" Target="styles.xml"/></Relationships>
</file>

<file path=xl/theme/theme1.xml><?xml version="1.0" encoding="utf-8"?>
<a:theme xmlns:a="http://schemas.openxmlformats.org/drawingml/2006/main" name="Thème Office">
  <a:themeElements>
    <a:clrScheme name="Bureau">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Bureau">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 Id="rId2" Type="http://schemas.openxmlformats.org/officeDocument/2006/relationships/vmlDrawing" Target="../drawings/vmlDrawing1.vml"/><Relationship Id="rId3"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 Id="rId2" Type="http://schemas.openxmlformats.org/officeDocument/2006/relationships/vmlDrawing" Target="../drawings/vmlDrawing2.vml"/><Relationship Id="rId3"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W38"/>
  <sheetViews>
    <sheetView tabSelected="1" zoomScale="90" zoomScaleNormal="90" workbookViewId="0">
      <selection activeCell="L29" sqref="L29"/>
    </sheetView>
  </sheetViews>
  <sheetFormatPr baseColWidth="10" defaultRowHeight="15" x14ac:dyDescent="0.2"/>
  <cols>
    <col min="1" max="1" width="13" customWidth="1"/>
    <col min="2" max="2" width="14.6640625" customWidth="1"/>
    <col min="3" max="3" width="21" customWidth="1"/>
    <col min="4" max="4" width="14.5" customWidth="1"/>
    <col min="5" max="5" width="11" customWidth="1"/>
    <col min="8" max="8" width="11.5" hidden="1" customWidth="1"/>
    <col min="11" max="12" width="10.83203125" style="26"/>
    <col min="15" max="15" width="13" customWidth="1"/>
  </cols>
  <sheetData>
    <row r="1" spans="1:23" ht="15" customHeight="1" x14ac:dyDescent="0.2">
      <c r="A1" s="27"/>
      <c r="B1" s="27"/>
      <c r="F1" s="80" t="s">
        <v>3</v>
      </c>
      <c r="G1" s="80"/>
      <c r="H1" s="80"/>
      <c r="I1" s="80"/>
      <c r="J1" s="81" t="s">
        <v>4</v>
      </c>
      <c r="K1" s="81"/>
      <c r="L1" s="81"/>
      <c r="M1" s="28"/>
      <c r="N1" s="28"/>
      <c r="O1" s="28"/>
      <c r="P1" s="28"/>
      <c r="Q1" s="82"/>
      <c r="R1" s="82"/>
    </row>
    <row r="2" spans="1:23" ht="13.5" customHeight="1" x14ac:dyDescent="0.2">
      <c r="A2" s="27"/>
      <c r="B2" s="27"/>
      <c r="F2" s="8">
        <v>1500</v>
      </c>
      <c r="G2" s="9">
        <v>3000</v>
      </c>
      <c r="H2" s="9">
        <v>5000</v>
      </c>
      <c r="I2" s="29">
        <v>5000</v>
      </c>
      <c r="J2" s="2"/>
      <c r="K2" s="8">
        <v>400</v>
      </c>
      <c r="L2" s="9">
        <v>800</v>
      </c>
      <c r="M2" s="28"/>
      <c r="N2" s="28"/>
      <c r="O2" s="28"/>
      <c r="P2" s="28"/>
      <c r="Q2" s="30"/>
      <c r="R2" s="6"/>
    </row>
    <row r="3" spans="1:23" ht="13.5" customHeight="1" x14ac:dyDescent="0.2">
      <c r="A3" s="31"/>
      <c r="B3" s="27"/>
      <c r="F3" s="12">
        <v>2.8472222222222219E-3</v>
      </c>
      <c r="G3" s="12">
        <v>6.0879629629629643E-3</v>
      </c>
      <c r="I3" s="12">
        <v>1.0578703703703703E-2</v>
      </c>
      <c r="K3" s="12">
        <v>3.0787037037037037E-3</v>
      </c>
      <c r="L3" s="12">
        <v>6.3657407407407404E-3</v>
      </c>
      <c r="M3" s="32"/>
      <c r="N3" s="32"/>
      <c r="O3" s="32"/>
      <c r="P3" s="32"/>
      <c r="Q3" s="6"/>
      <c r="R3" s="6"/>
    </row>
    <row r="4" spans="1:23" x14ac:dyDescent="0.2">
      <c r="C4" s="16"/>
      <c r="D4" s="16"/>
      <c r="E4" s="14"/>
      <c r="F4" s="83" t="s">
        <v>5</v>
      </c>
      <c r="G4" s="83"/>
      <c r="H4" s="83"/>
      <c r="I4" s="83"/>
      <c r="J4" s="84" t="s">
        <v>6</v>
      </c>
      <c r="K4" s="84"/>
      <c r="L4" s="84"/>
      <c r="P4" s="62" t="s">
        <v>122</v>
      </c>
      <c r="Q4" s="62" t="s">
        <v>123</v>
      </c>
      <c r="R4" s="62" t="s">
        <v>122</v>
      </c>
      <c r="S4" s="62" t="s">
        <v>122</v>
      </c>
      <c r="T4" s="62" t="s">
        <v>124</v>
      </c>
      <c r="U4" s="62" t="s">
        <v>122</v>
      </c>
    </row>
    <row r="5" spans="1:23" x14ac:dyDescent="0.2">
      <c r="A5" s="17" t="s">
        <v>118</v>
      </c>
      <c r="B5" s="79" t="s">
        <v>279</v>
      </c>
      <c r="C5" s="17" t="s">
        <v>7</v>
      </c>
      <c r="D5" s="17" t="s">
        <v>8</v>
      </c>
      <c r="E5" s="17" t="s">
        <v>112</v>
      </c>
      <c r="F5" s="17" t="s">
        <v>9</v>
      </c>
      <c r="G5" s="18" t="s">
        <v>10</v>
      </c>
      <c r="H5" s="17" t="s">
        <v>11</v>
      </c>
      <c r="I5" s="17" t="s">
        <v>125</v>
      </c>
      <c r="J5" s="17" t="s">
        <v>9</v>
      </c>
      <c r="K5" s="18" t="s">
        <v>10</v>
      </c>
      <c r="L5" s="18" t="s">
        <v>125</v>
      </c>
      <c r="M5" s="72" t="s">
        <v>158</v>
      </c>
      <c r="N5" s="72" t="s">
        <v>161</v>
      </c>
      <c r="O5" s="72" t="s">
        <v>157</v>
      </c>
      <c r="P5" s="17" t="s">
        <v>13</v>
      </c>
      <c r="Q5" s="17" t="s">
        <v>80</v>
      </c>
      <c r="R5" s="17" t="s">
        <v>119</v>
      </c>
      <c r="S5" s="17" t="s">
        <v>120</v>
      </c>
      <c r="T5" s="17" t="s">
        <v>121</v>
      </c>
      <c r="U5" s="62" t="s">
        <v>81</v>
      </c>
      <c r="V5" s="17" t="s">
        <v>14</v>
      </c>
    </row>
    <row r="6" spans="1:23" x14ac:dyDescent="0.2">
      <c r="A6" s="72" t="s">
        <v>15</v>
      </c>
      <c r="B6" s="72" t="s">
        <v>281</v>
      </c>
      <c r="C6" s="33" t="s">
        <v>47</v>
      </c>
      <c r="D6" s="33" t="s">
        <v>48</v>
      </c>
      <c r="E6" s="33">
        <v>24</v>
      </c>
      <c r="F6" s="33"/>
      <c r="G6" s="34"/>
      <c r="H6" s="33"/>
      <c r="I6" s="33"/>
      <c r="J6" s="33"/>
      <c r="K6" s="34"/>
      <c r="L6" s="34"/>
      <c r="M6" s="35" t="s">
        <v>284</v>
      </c>
      <c r="N6" s="35"/>
      <c r="O6" s="35" t="s">
        <v>159</v>
      </c>
      <c r="P6" s="33"/>
      <c r="Q6" s="33">
        <v>26</v>
      </c>
      <c r="R6" s="33"/>
      <c r="S6" s="33"/>
      <c r="T6" s="33">
        <v>30</v>
      </c>
      <c r="U6" s="33">
        <v>25</v>
      </c>
      <c r="V6" s="34">
        <f>I6+L6+P6+Q6+R6+S6+T6+U6</f>
        <v>81</v>
      </c>
      <c r="W6" s="38"/>
    </row>
    <row r="7" spans="1:23" x14ac:dyDescent="0.2">
      <c r="A7" s="72" t="s">
        <v>20</v>
      </c>
      <c r="B7" s="72" t="s">
        <v>20</v>
      </c>
      <c r="C7" s="33" t="s">
        <v>53</v>
      </c>
      <c r="D7" s="33" t="s">
        <v>54</v>
      </c>
      <c r="E7" s="35">
        <v>22</v>
      </c>
      <c r="F7" s="59">
        <v>1.2518518518518519E-2</v>
      </c>
      <c r="G7" s="34">
        <f t="shared" ref="G7:G12" si="0">1/(F7/$I$3)*100</f>
        <v>84.504437869822482</v>
      </c>
      <c r="H7" s="34">
        <f>G7+(24-E7)</f>
        <v>86.504437869822482</v>
      </c>
      <c r="I7" s="36">
        <f t="shared" ref="I7:I36" si="1">G7-50+(24-E7)</f>
        <v>36.504437869822482</v>
      </c>
      <c r="J7" s="25">
        <v>3.4247685185185184E-3</v>
      </c>
      <c r="K7" s="34">
        <f t="shared" ref="K7:K36" si="2">1/(J7/$K$3)*100</f>
        <v>89.895234876647521</v>
      </c>
      <c r="L7" s="37">
        <f t="shared" ref="L7:L36" si="3">(K7-50)+(24-E7)/2</f>
        <v>40.895234876647521</v>
      </c>
      <c r="M7" s="35" t="s">
        <v>283</v>
      </c>
      <c r="N7" s="35"/>
      <c r="O7" s="35" t="s">
        <v>159</v>
      </c>
      <c r="P7" s="33"/>
      <c r="Q7" s="33">
        <v>25</v>
      </c>
      <c r="R7" s="33"/>
      <c r="S7" s="33"/>
      <c r="T7" s="33">
        <v>25</v>
      </c>
      <c r="U7" s="33">
        <v>20</v>
      </c>
      <c r="V7" s="34">
        <f>I7+L7+P7+Q7+R7+S7+T7+U7</f>
        <v>147.39967274647</v>
      </c>
    </row>
    <row r="8" spans="1:23" x14ac:dyDescent="0.2">
      <c r="A8" s="72" t="s">
        <v>20</v>
      </c>
      <c r="B8" s="72" t="s">
        <v>20</v>
      </c>
      <c r="C8" s="33" t="s">
        <v>49</v>
      </c>
      <c r="D8" s="33" t="s">
        <v>50</v>
      </c>
      <c r="E8" s="35">
        <v>21</v>
      </c>
      <c r="F8" s="59">
        <v>1.2364583333333333E-2</v>
      </c>
      <c r="G8" s="34">
        <f t="shared" si="0"/>
        <v>85.556491622203495</v>
      </c>
      <c r="H8" s="34">
        <f>G8+(24-E8)</f>
        <v>88.556491622203495</v>
      </c>
      <c r="I8" s="36">
        <f t="shared" si="1"/>
        <v>38.556491622203495</v>
      </c>
      <c r="J8" s="59">
        <v>3.2650462962962958E-3</v>
      </c>
      <c r="K8" s="34">
        <f t="shared" si="2"/>
        <v>94.292803970223332</v>
      </c>
      <c r="L8" s="37">
        <f t="shared" si="3"/>
        <v>45.792803970223332</v>
      </c>
      <c r="M8" s="35" t="s">
        <v>282</v>
      </c>
      <c r="N8" s="35"/>
      <c r="O8" s="35" t="s">
        <v>164</v>
      </c>
      <c r="P8" s="33"/>
      <c r="Q8" s="33">
        <v>24</v>
      </c>
      <c r="R8" s="33"/>
      <c r="S8" s="33"/>
      <c r="T8" s="33">
        <v>21</v>
      </c>
      <c r="U8" s="33">
        <v>16</v>
      </c>
      <c r="V8" s="34">
        <f>I8+L8+P8+Q8+R8+S8+T8+U8</f>
        <v>145.34929559242681</v>
      </c>
    </row>
    <row r="9" spans="1:23" x14ac:dyDescent="0.2">
      <c r="A9" s="72" t="s">
        <v>20</v>
      </c>
      <c r="B9" s="72" t="s">
        <v>281</v>
      </c>
      <c r="C9" s="33" t="s">
        <v>59</v>
      </c>
      <c r="D9" s="33" t="s">
        <v>60</v>
      </c>
      <c r="E9" s="35">
        <v>23</v>
      </c>
      <c r="F9" s="25">
        <v>1.2256944444444444E-2</v>
      </c>
      <c r="G9" s="34">
        <f t="shared" si="0"/>
        <v>86.307837582625112</v>
      </c>
      <c r="H9" s="34" t="e">
        <f>G9+(24-#REF!)</f>
        <v>#REF!</v>
      </c>
      <c r="I9" s="36">
        <f t="shared" si="1"/>
        <v>37.307837582625112</v>
      </c>
      <c r="J9" s="59">
        <v>3.5590277777777777E-3</v>
      </c>
      <c r="K9" s="34">
        <f t="shared" si="2"/>
        <v>86.504065040650417</v>
      </c>
      <c r="L9" s="37">
        <f t="shared" si="3"/>
        <v>37.004065040650417</v>
      </c>
      <c r="M9" s="35" t="s">
        <v>274</v>
      </c>
      <c r="N9" s="35"/>
      <c r="O9" s="35" t="s">
        <v>159</v>
      </c>
      <c r="P9" s="33">
        <v>25</v>
      </c>
      <c r="Q9" s="33">
        <v>28</v>
      </c>
      <c r="R9" s="33"/>
      <c r="S9" s="33"/>
      <c r="T9" s="33">
        <v>18</v>
      </c>
      <c r="U9" s="76">
        <v>13</v>
      </c>
      <c r="V9" s="34">
        <f>I9+L9+P9+Q9+R9+S9+T9</f>
        <v>145.31190262327553</v>
      </c>
    </row>
    <row r="10" spans="1:23" x14ac:dyDescent="0.2">
      <c r="A10" s="72" t="s">
        <v>27</v>
      </c>
      <c r="B10" s="72" t="s">
        <v>20</v>
      </c>
      <c r="C10" s="33" t="s">
        <v>70</v>
      </c>
      <c r="D10" s="33" t="s">
        <v>71</v>
      </c>
      <c r="E10" s="35">
        <v>17</v>
      </c>
      <c r="F10" s="25">
        <v>1.2966435185185185E-2</v>
      </c>
      <c r="G10" s="34">
        <f t="shared" si="0"/>
        <v>81.585289654556817</v>
      </c>
      <c r="H10" s="34" t="e">
        <f>G10+(24-#REF!)</f>
        <v>#REF!</v>
      </c>
      <c r="I10" s="36">
        <f t="shared" si="1"/>
        <v>38.585289654556817</v>
      </c>
      <c r="J10" s="25">
        <v>3.3854166666666668E-3</v>
      </c>
      <c r="K10" s="34">
        <f t="shared" si="2"/>
        <v>90.940170940170944</v>
      </c>
      <c r="L10" s="37">
        <f t="shared" si="3"/>
        <v>44.440170940170944</v>
      </c>
      <c r="M10" s="35"/>
      <c r="N10" s="35"/>
      <c r="O10" s="35" t="s">
        <v>160</v>
      </c>
      <c r="P10" s="76">
        <v>13</v>
      </c>
      <c r="Q10" s="33"/>
      <c r="R10" s="33">
        <v>16</v>
      </c>
      <c r="S10" s="33">
        <v>20</v>
      </c>
      <c r="T10" s="33">
        <v>16</v>
      </c>
      <c r="U10" s="33">
        <v>11</v>
      </c>
      <c r="V10" s="34">
        <f>I10+L10+Q10+R10+S10+T10</f>
        <v>135.02546059472775</v>
      </c>
    </row>
    <row r="11" spans="1:23" x14ac:dyDescent="0.2">
      <c r="A11" s="33" t="s">
        <v>35</v>
      </c>
      <c r="B11" s="33" t="s">
        <v>27</v>
      </c>
      <c r="C11" s="33" t="s">
        <v>68</v>
      </c>
      <c r="D11" s="33" t="s">
        <v>69</v>
      </c>
      <c r="E11" s="33">
        <v>21</v>
      </c>
      <c r="F11" s="25">
        <v>1.2416666666666666E-2</v>
      </c>
      <c r="G11" s="34">
        <f t="shared" si="0"/>
        <v>85.19761372110365</v>
      </c>
      <c r="H11" s="34">
        <f t="shared" ref="H11:H18" si="4">G11+(24-E11)</f>
        <v>88.19761372110365</v>
      </c>
      <c r="I11" s="36">
        <f t="shared" si="1"/>
        <v>38.19761372110365</v>
      </c>
      <c r="J11" s="25">
        <v>3.4780092592592592E-3</v>
      </c>
      <c r="K11" s="34">
        <f t="shared" si="2"/>
        <v>88.519134775374368</v>
      </c>
      <c r="L11" s="37">
        <f t="shared" si="3"/>
        <v>40.019134775374368</v>
      </c>
      <c r="M11" s="35"/>
      <c r="N11" s="35"/>
      <c r="O11" s="35"/>
      <c r="P11" s="33"/>
      <c r="Q11" s="33">
        <v>7</v>
      </c>
      <c r="R11" s="33">
        <v>20</v>
      </c>
      <c r="S11" s="33">
        <v>25</v>
      </c>
      <c r="T11" s="33"/>
      <c r="U11" s="33"/>
      <c r="V11" s="34">
        <f>I11+L11+P11+Q11+R11+S11+T11</f>
        <v>130.21674849647803</v>
      </c>
    </row>
    <row r="12" spans="1:23" x14ac:dyDescent="0.2">
      <c r="A12" s="33" t="s">
        <v>35</v>
      </c>
      <c r="B12" s="33" t="s">
        <v>27</v>
      </c>
      <c r="C12" s="33" t="s">
        <v>113</v>
      </c>
      <c r="D12" s="33" t="s">
        <v>114</v>
      </c>
      <c r="E12" s="35">
        <v>16</v>
      </c>
      <c r="F12" s="25">
        <v>1.3402777777777777E-2</v>
      </c>
      <c r="G12" s="34">
        <f t="shared" si="0"/>
        <v>78.929188255613127</v>
      </c>
      <c r="H12" s="34">
        <f t="shared" si="4"/>
        <v>86.929188255613127</v>
      </c>
      <c r="I12" s="36">
        <f t="shared" si="1"/>
        <v>36.929188255613127</v>
      </c>
      <c r="J12" s="25">
        <v>3.3761574074074071E-3</v>
      </c>
      <c r="K12" s="34">
        <f t="shared" si="2"/>
        <v>91.189578333904706</v>
      </c>
      <c r="L12" s="37">
        <f t="shared" si="3"/>
        <v>45.189578333904706</v>
      </c>
      <c r="M12" s="35"/>
      <c r="N12" s="35"/>
      <c r="O12" s="35"/>
      <c r="P12" s="33">
        <v>16</v>
      </c>
      <c r="Q12" s="33"/>
      <c r="R12" s="33">
        <v>10</v>
      </c>
      <c r="S12" s="33">
        <v>16</v>
      </c>
      <c r="T12" s="33"/>
      <c r="U12" s="33"/>
      <c r="V12" s="34">
        <f>I12+L12+P12+Q12+R12+S12+T12</f>
        <v>124.11876658951783</v>
      </c>
    </row>
    <row r="13" spans="1:23" x14ac:dyDescent="0.2">
      <c r="A13" s="33" t="s">
        <v>35</v>
      </c>
      <c r="B13" s="33" t="s">
        <v>27</v>
      </c>
      <c r="C13" s="33" t="s">
        <v>117</v>
      </c>
      <c r="D13" s="33" t="s">
        <v>115</v>
      </c>
      <c r="E13" s="35">
        <v>16</v>
      </c>
      <c r="F13" s="25">
        <v>7.7303240740740735E-3</v>
      </c>
      <c r="G13" s="34">
        <f>1/(F13/$G$3)*100</f>
        <v>78.754304536607293</v>
      </c>
      <c r="H13" s="34">
        <f t="shared" si="4"/>
        <v>86.754304536607293</v>
      </c>
      <c r="I13" s="36">
        <f t="shared" si="1"/>
        <v>36.754304536607293</v>
      </c>
      <c r="J13" s="25">
        <v>3.4155092592592588E-3</v>
      </c>
      <c r="K13" s="34">
        <f t="shared" si="2"/>
        <v>90.138935953913929</v>
      </c>
      <c r="L13" s="37">
        <f t="shared" si="3"/>
        <v>44.138935953913929</v>
      </c>
      <c r="M13" s="35"/>
      <c r="N13" s="35"/>
      <c r="O13" s="35" t="s">
        <v>160</v>
      </c>
      <c r="P13" s="33"/>
      <c r="Q13" s="33"/>
      <c r="R13" s="33">
        <v>25</v>
      </c>
      <c r="S13" s="33"/>
      <c r="T13" s="33">
        <v>6</v>
      </c>
      <c r="U13" s="33">
        <v>10</v>
      </c>
      <c r="V13" s="34">
        <f>I13+L13+P13+Q13+R13+S13+T13+U13</f>
        <v>121.89324049052122</v>
      </c>
    </row>
    <row r="14" spans="1:23" x14ac:dyDescent="0.2">
      <c r="A14" s="33" t="s">
        <v>35</v>
      </c>
      <c r="B14" s="33" t="s">
        <v>27</v>
      </c>
      <c r="C14" s="33" t="s">
        <v>61</v>
      </c>
      <c r="D14" s="33" t="s">
        <v>62</v>
      </c>
      <c r="E14" s="35">
        <v>19</v>
      </c>
      <c r="F14" s="25">
        <v>1.3252314814814814E-2</v>
      </c>
      <c r="G14" s="34">
        <f>1/(F14/$I$3)*100</f>
        <v>79.825327510917035</v>
      </c>
      <c r="H14" s="34">
        <f>G14+(24-E14)</f>
        <v>84.825327510917035</v>
      </c>
      <c r="I14" s="36">
        <f>G14-50+(24-E14)</f>
        <v>34.825327510917035</v>
      </c>
      <c r="J14" s="25">
        <v>3.2581018518518519E-3</v>
      </c>
      <c r="K14" s="34">
        <f>1/(J14/$K$3)*100</f>
        <v>94.493783303730012</v>
      </c>
      <c r="L14" s="37">
        <f>(K14-50)+(24-E14)/2</f>
        <v>46.993783303730012</v>
      </c>
      <c r="M14" s="35"/>
      <c r="N14" s="35"/>
      <c r="O14" s="35"/>
      <c r="P14" s="76">
        <v>9</v>
      </c>
      <c r="Q14" s="33">
        <v>16</v>
      </c>
      <c r="R14" s="33">
        <v>11</v>
      </c>
      <c r="S14" s="33"/>
      <c r="T14" s="33">
        <v>13</v>
      </c>
      <c r="U14" s="76">
        <v>8</v>
      </c>
      <c r="V14" s="34">
        <f>I14+L14+Q14+R14+S14+T14</f>
        <v>121.81911081464705</v>
      </c>
    </row>
    <row r="15" spans="1:23" x14ac:dyDescent="0.2">
      <c r="A15" s="72" t="s">
        <v>27</v>
      </c>
      <c r="B15" s="72"/>
      <c r="C15" s="33" t="s">
        <v>65</v>
      </c>
      <c r="D15" s="33" t="s">
        <v>66</v>
      </c>
      <c r="E15" s="35">
        <v>16</v>
      </c>
      <c r="F15" s="25">
        <v>1.3837962962962962E-2</v>
      </c>
      <c r="G15" s="34">
        <f>1/(F15/$I$3)*100</f>
        <v>76.446972231515559</v>
      </c>
      <c r="H15" s="34">
        <f t="shared" si="4"/>
        <v>84.446972231515559</v>
      </c>
      <c r="I15" s="36">
        <f t="shared" si="1"/>
        <v>34.446972231515559</v>
      </c>
      <c r="J15" s="25">
        <v>3.3703703703703704E-3</v>
      </c>
      <c r="K15" s="34">
        <f t="shared" si="2"/>
        <v>91.34615384615384</v>
      </c>
      <c r="L15" s="37">
        <f t="shared" si="3"/>
        <v>45.34615384615384</v>
      </c>
      <c r="M15" s="35"/>
      <c r="N15" s="35"/>
      <c r="O15" s="35"/>
      <c r="P15" s="33">
        <v>20</v>
      </c>
      <c r="Q15" s="76">
        <v>4</v>
      </c>
      <c r="R15" s="33">
        <v>13</v>
      </c>
      <c r="S15" s="33"/>
      <c r="T15" s="33">
        <v>9</v>
      </c>
      <c r="U15" s="33"/>
      <c r="V15" s="34">
        <f>I15+L15+P15+R15+S15+T15</f>
        <v>121.7931260776694</v>
      </c>
    </row>
    <row r="16" spans="1:23" x14ac:dyDescent="0.2">
      <c r="A16" s="33" t="s">
        <v>35</v>
      </c>
      <c r="B16" s="33"/>
      <c r="C16" s="33" t="s">
        <v>82</v>
      </c>
      <c r="D16" s="33" t="s">
        <v>83</v>
      </c>
      <c r="E16" s="35">
        <v>17</v>
      </c>
      <c r="F16" s="25">
        <v>7.9803240740740754E-3</v>
      </c>
      <c r="G16" s="34">
        <f>1/(F16/$G$3)*100</f>
        <v>76.287164612037714</v>
      </c>
      <c r="H16" s="34">
        <f t="shared" si="4"/>
        <v>83.287164612037714</v>
      </c>
      <c r="I16" s="36">
        <f t="shared" si="1"/>
        <v>33.287164612037714</v>
      </c>
      <c r="J16" s="25">
        <v>3.4502314814814816E-3</v>
      </c>
      <c r="K16" s="34">
        <f t="shared" si="2"/>
        <v>89.231801408923175</v>
      </c>
      <c r="L16" s="37">
        <f t="shared" si="3"/>
        <v>42.731801408923175</v>
      </c>
      <c r="M16" s="35"/>
      <c r="N16" s="35"/>
      <c r="O16" s="35"/>
      <c r="P16" s="33"/>
      <c r="Q16" s="76">
        <v>3</v>
      </c>
      <c r="R16" s="76">
        <v>6</v>
      </c>
      <c r="S16" s="33">
        <v>11</v>
      </c>
      <c r="T16" s="33">
        <v>15</v>
      </c>
      <c r="U16" s="33">
        <v>9</v>
      </c>
      <c r="V16" s="34">
        <f>I16+L16+P16+S16+T16+U16</f>
        <v>111.01896602096089</v>
      </c>
    </row>
    <row r="17" spans="1:23" x14ac:dyDescent="0.2">
      <c r="A17" s="33" t="s">
        <v>35</v>
      </c>
      <c r="B17" s="33"/>
      <c r="C17" s="33" t="s">
        <v>38</v>
      </c>
      <c r="D17" s="33" t="s">
        <v>67</v>
      </c>
      <c r="E17" s="35">
        <v>16</v>
      </c>
      <c r="F17" s="25">
        <v>1.3792824074074075E-2</v>
      </c>
      <c r="G17" s="34">
        <f>1/(F17/$I$3)*100</f>
        <v>76.697155324326587</v>
      </c>
      <c r="H17" s="34">
        <f t="shared" si="4"/>
        <v>84.697155324326587</v>
      </c>
      <c r="I17" s="36">
        <f t="shared" si="1"/>
        <v>34.697155324326587</v>
      </c>
      <c r="J17" s="25">
        <v>3.5497685185185181E-3</v>
      </c>
      <c r="K17" s="34">
        <f t="shared" si="2"/>
        <v>86.729703293120323</v>
      </c>
      <c r="L17" s="37">
        <f t="shared" si="3"/>
        <v>40.729703293120323</v>
      </c>
      <c r="M17" s="35"/>
      <c r="N17" s="35"/>
      <c r="O17" s="35"/>
      <c r="P17" s="33">
        <v>10</v>
      </c>
      <c r="Q17" s="33"/>
      <c r="R17" s="33">
        <v>8</v>
      </c>
      <c r="S17" s="33">
        <v>10</v>
      </c>
      <c r="T17" s="33"/>
      <c r="U17" s="33"/>
      <c r="V17" s="34">
        <f>I17+L17+P17+Q17+R17+S17+T17</f>
        <v>103.42685861744691</v>
      </c>
    </row>
    <row r="18" spans="1:23" x14ac:dyDescent="0.2">
      <c r="A18" s="33" t="s">
        <v>35</v>
      </c>
      <c r="B18" s="33"/>
      <c r="C18" s="33" t="s">
        <v>136</v>
      </c>
      <c r="D18" s="33" t="s">
        <v>137</v>
      </c>
      <c r="E18" s="35">
        <v>20</v>
      </c>
      <c r="F18" s="25">
        <v>1.415162037037037E-2</v>
      </c>
      <c r="G18" s="34">
        <f>1/(F18/$I$3)*100</f>
        <v>74.752596712194318</v>
      </c>
      <c r="H18" s="34">
        <f t="shared" si="4"/>
        <v>78.752596712194318</v>
      </c>
      <c r="I18" s="36">
        <f t="shared" si="1"/>
        <v>28.752596712194318</v>
      </c>
      <c r="J18" s="59">
        <v>3.6273148148148154E-3</v>
      </c>
      <c r="K18" s="34">
        <f t="shared" si="2"/>
        <v>84.875558391831518</v>
      </c>
      <c r="L18" s="37">
        <f t="shared" si="3"/>
        <v>36.875558391831518</v>
      </c>
      <c r="M18" s="35"/>
      <c r="N18" s="35"/>
      <c r="O18" s="35"/>
      <c r="P18" s="33">
        <v>11</v>
      </c>
      <c r="Q18" s="33"/>
      <c r="R18" s="33"/>
      <c r="S18" s="33">
        <v>13</v>
      </c>
      <c r="T18" s="33">
        <v>12</v>
      </c>
      <c r="U18" s="33"/>
      <c r="V18" s="34">
        <f>I18+L18+P18+Q18+R18+S18+T18</f>
        <v>101.62815510402584</v>
      </c>
    </row>
    <row r="19" spans="1:23" x14ac:dyDescent="0.2">
      <c r="A19" s="33" t="s">
        <v>35</v>
      </c>
      <c r="B19" s="33"/>
      <c r="C19" s="33" t="s">
        <v>72</v>
      </c>
      <c r="D19" s="33" t="s">
        <v>116</v>
      </c>
      <c r="E19" s="35">
        <v>16</v>
      </c>
      <c r="F19" s="25">
        <v>1.3482638888888889E-2</v>
      </c>
      <c r="G19" s="34">
        <f>1/(F19/$I$3)*100</f>
        <v>78.461670529659187</v>
      </c>
      <c r="H19" s="34"/>
      <c r="I19" s="36">
        <f t="shared" si="1"/>
        <v>36.461670529659187</v>
      </c>
      <c r="J19" s="25">
        <v>3.5856481481481481E-3</v>
      </c>
      <c r="K19" s="34">
        <f t="shared" si="2"/>
        <v>85.861846352485486</v>
      </c>
      <c r="L19" s="37">
        <f t="shared" si="3"/>
        <v>39.861846352485486</v>
      </c>
      <c r="M19" s="35"/>
      <c r="N19" s="35"/>
      <c r="O19" s="35"/>
      <c r="P19" s="33">
        <v>6</v>
      </c>
      <c r="Q19" s="33"/>
      <c r="R19" s="33">
        <v>7</v>
      </c>
      <c r="S19" s="33"/>
      <c r="T19" s="33">
        <v>10</v>
      </c>
      <c r="U19" s="33"/>
      <c r="V19" s="34">
        <f>I19+L19+P19+Q19+R19+S19+T19</f>
        <v>99.323516882144673</v>
      </c>
    </row>
    <row r="20" spans="1:23" x14ac:dyDescent="0.2">
      <c r="A20" s="33" t="s">
        <v>35</v>
      </c>
      <c r="B20" s="33"/>
      <c r="C20" s="33" t="s">
        <v>72</v>
      </c>
      <c r="D20" s="33" t="s">
        <v>73</v>
      </c>
      <c r="E20" s="35">
        <v>17</v>
      </c>
      <c r="F20" s="25">
        <v>8.4930555555555558E-3</v>
      </c>
      <c r="G20" s="34">
        <f>1/(F20/$G$3)*100</f>
        <v>71.681657127282662</v>
      </c>
      <c r="H20" s="34">
        <f t="shared" ref="H20:H36" si="5">G20+(24-E20)</f>
        <v>78.681657127282662</v>
      </c>
      <c r="I20" s="36">
        <f t="shared" si="1"/>
        <v>28.681657127282662</v>
      </c>
      <c r="J20" s="25">
        <v>3.4918981481481481E-3</v>
      </c>
      <c r="K20" s="34">
        <f t="shared" si="2"/>
        <v>88.167053364269151</v>
      </c>
      <c r="L20" s="37">
        <f t="shared" si="3"/>
        <v>41.667053364269151</v>
      </c>
      <c r="M20" s="35"/>
      <c r="N20" s="35"/>
      <c r="O20" s="35"/>
      <c r="P20" s="33">
        <v>8</v>
      </c>
      <c r="Q20" s="76">
        <v>1</v>
      </c>
      <c r="R20" s="76">
        <v>4</v>
      </c>
      <c r="S20" s="33">
        <v>8</v>
      </c>
      <c r="T20" s="33">
        <v>11</v>
      </c>
      <c r="U20" s="76">
        <v>7</v>
      </c>
      <c r="V20" s="34">
        <f>I20+L20+S20+P20+T20</f>
        <v>97.348710491551813</v>
      </c>
    </row>
    <row r="21" spans="1:23" x14ac:dyDescent="0.2">
      <c r="A21" s="72" t="s">
        <v>27</v>
      </c>
      <c r="B21" s="72"/>
      <c r="C21" s="33" t="s">
        <v>57</v>
      </c>
      <c r="D21" s="33" t="s">
        <v>58</v>
      </c>
      <c r="E21" s="35">
        <v>20</v>
      </c>
      <c r="F21" s="25">
        <v>1.3619212962962965E-2</v>
      </c>
      <c r="G21" s="34">
        <f>1/(F21/$I$3)*100</f>
        <v>77.674853403586283</v>
      </c>
      <c r="H21" s="34">
        <f t="shared" si="5"/>
        <v>81.674853403586283</v>
      </c>
      <c r="I21" s="36">
        <f t="shared" si="1"/>
        <v>31.674853403586283</v>
      </c>
      <c r="J21" s="25">
        <v>3.4375E-3</v>
      </c>
      <c r="K21" s="34">
        <f t="shared" si="2"/>
        <v>89.56228956228955</v>
      </c>
      <c r="L21" s="37">
        <f t="shared" si="3"/>
        <v>41.56228956228955</v>
      </c>
      <c r="M21" s="35" t="s">
        <v>285</v>
      </c>
      <c r="N21" s="35"/>
      <c r="O21" s="35"/>
      <c r="P21" s="33"/>
      <c r="Q21" s="33"/>
      <c r="R21" s="33">
        <v>9</v>
      </c>
      <c r="S21" s="33"/>
      <c r="T21" s="33">
        <v>14</v>
      </c>
      <c r="U21" s="33"/>
      <c r="V21" s="34">
        <f>I21+L21+P21+Q21+R21+S21+T21</f>
        <v>96.237142965875833</v>
      </c>
    </row>
    <row r="22" spans="1:23" x14ac:dyDescent="0.2">
      <c r="A22" s="33" t="s">
        <v>35</v>
      </c>
      <c r="B22" s="33"/>
      <c r="C22" s="33" t="s">
        <v>36</v>
      </c>
      <c r="D22" s="33" t="s">
        <v>142</v>
      </c>
      <c r="E22" s="35">
        <v>16</v>
      </c>
      <c r="F22" s="25">
        <v>7.5844907407407415E-3</v>
      </c>
      <c r="G22" s="34">
        <f>1/(F22/$G$3)*100</f>
        <v>80.268579276667182</v>
      </c>
      <c r="H22" s="34">
        <f t="shared" si="5"/>
        <v>88.268579276667182</v>
      </c>
      <c r="I22" s="36">
        <f t="shared" si="1"/>
        <v>38.268579276667182</v>
      </c>
      <c r="J22" s="25">
        <v>3.7569444444444447E-3</v>
      </c>
      <c r="K22" s="34">
        <f t="shared" si="2"/>
        <v>81.947011706715955</v>
      </c>
      <c r="L22" s="37">
        <f t="shared" si="3"/>
        <v>35.947011706715955</v>
      </c>
      <c r="M22" s="35"/>
      <c r="N22" s="35"/>
      <c r="O22" s="35"/>
      <c r="P22" s="76">
        <v>4</v>
      </c>
      <c r="Q22" s="33"/>
      <c r="R22" s="76">
        <v>3</v>
      </c>
      <c r="S22" s="33">
        <v>7</v>
      </c>
      <c r="T22" s="33">
        <v>7</v>
      </c>
      <c r="U22" s="33">
        <v>5</v>
      </c>
      <c r="V22" s="34">
        <f>I22+L22+Q22+S22+T22+U22</f>
        <v>93.215590983383137</v>
      </c>
      <c r="W22" s="38"/>
    </row>
    <row r="23" spans="1:23" x14ac:dyDescent="0.2">
      <c r="A23" s="33" t="s">
        <v>35</v>
      </c>
      <c r="B23" s="33"/>
      <c r="C23" s="33" t="s">
        <v>55</v>
      </c>
      <c r="D23" s="33" t="s">
        <v>56</v>
      </c>
      <c r="E23" s="35">
        <v>20</v>
      </c>
      <c r="F23" s="25">
        <v>1.4381944444444445E-2</v>
      </c>
      <c r="G23" s="34">
        <f>1/(F23/$I$3)*100</f>
        <v>73.555448253661666</v>
      </c>
      <c r="H23" s="34">
        <f t="shared" si="5"/>
        <v>77.555448253661666</v>
      </c>
      <c r="I23" s="36">
        <f t="shared" si="1"/>
        <v>27.555448253661666</v>
      </c>
      <c r="J23" s="25">
        <v>3.2731481481481479E-3</v>
      </c>
      <c r="K23" s="34">
        <f t="shared" si="2"/>
        <v>94.059405940594061</v>
      </c>
      <c r="L23" s="37">
        <f t="shared" si="3"/>
        <v>46.059405940594061</v>
      </c>
      <c r="M23" s="35"/>
      <c r="N23" s="35"/>
      <c r="O23" s="35"/>
      <c r="P23" s="33"/>
      <c r="Q23" s="33"/>
      <c r="R23" s="33"/>
      <c r="S23" s="33">
        <v>9</v>
      </c>
      <c r="T23" s="33"/>
      <c r="U23" s="33">
        <v>6</v>
      </c>
      <c r="V23" s="34">
        <f>I23+L23+P23+Q23+R23+S23+T23+U23</f>
        <v>88.614854194255727</v>
      </c>
      <c r="W23" s="38"/>
    </row>
    <row r="24" spans="1:23" x14ac:dyDescent="0.2">
      <c r="A24" s="33" t="s">
        <v>35</v>
      </c>
      <c r="B24" s="33"/>
      <c r="C24" s="33" t="s">
        <v>138</v>
      </c>
      <c r="D24" s="33" t="s">
        <v>139</v>
      </c>
      <c r="E24" s="35">
        <v>16</v>
      </c>
      <c r="F24" s="25">
        <v>1.4340277777777776E-2</v>
      </c>
      <c r="G24" s="34">
        <f>1/(F24/$I$3)*100</f>
        <v>73.769168684422922</v>
      </c>
      <c r="H24" s="34">
        <f t="shared" si="5"/>
        <v>81.769168684422922</v>
      </c>
      <c r="I24" s="36">
        <f t="shared" si="1"/>
        <v>31.769168684422922</v>
      </c>
      <c r="J24" s="25">
        <v>3.6562499999999998E-3</v>
      </c>
      <c r="K24" s="34">
        <f t="shared" si="2"/>
        <v>84.203861981639761</v>
      </c>
      <c r="L24" s="37">
        <f t="shared" si="3"/>
        <v>38.203861981639761</v>
      </c>
      <c r="M24" s="35"/>
      <c r="N24" s="35"/>
      <c r="O24" s="35"/>
      <c r="P24" s="33">
        <v>7</v>
      </c>
      <c r="Q24" s="33"/>
      <c r="R24" s="33"/>
      <c r="S24" s="33">
        <v>5</v>
      </c>
      <c r="T24" s="33">
        <v>4</v>
      </c>
      <c r="U24" s="76">
        <v>4</v>
      </c>
      <c r="V24" s="34">
        <f>I24+L24+P24+Q24+R24+S24+T24</f>
        <v>85.973030666062684</v>
      </c>
      <c r="W24" s="38"/>
    </row>
    <row r="25" spans="1:23" x14ac:dyDescent="0.2">
      <c r="A25" s="33" t="s">
        <v>35</v>
      </c>
      <c r="B25" s="33"/>
      <c r="C25" s="33" t="s">
        <v>171</v>
      </c>
      <c r="D25" s="33" t="s">
        <v>172</v>
      </c>
      <c r="E25" s="35">
        <v>19</v>
      </c>
      <c r="F25" s="25">
        <v>1.3755787037037037E-2</v>
      </c>
      <c r="G25" s="34">
        <f>1/(F25/$I$3)*100</f>
        <v>76.903660075725696</v>
      </c>
      <c r="H25" s="34">
        <f t="shared" si="5"/>
        <v>81.903660075725696</v>
      </c>
      <c r="I25" s="36">
        <f t="shared" si="1"/>
        <v>31.903660075725696</v>
      </c>
      <c r="J25" s="25">
        <v>3.6562499999999998E-3</v>
      </c>
      <c r="K25" s="34">
        <f t="shared" si="2"/>
        <v>84.203861981639761</v>
      </c>
      <c r="L25" s="37">
        <f t="shared" si="3"/>
        <v>36.703861981639761</v>
      </c>
      <c r="M25" s="35"/>
      <c r="N25" s="35"/>
      <c r="O25" s="35"/>
      <c r="P25" s="33"/>
      <c r="Q25" s="33"/>
      <c r="R25" s="33"/>
      <c r="S25" s="33"/>
      <c r="T25" s="33">
        <v>8</v>
      </c>
      <c r="U25" s="33">
        <v>8</v>
      </c>
      <c r="V25" s="34">
        <f>I25+L25+P25+Q25+R25+S25+T25+U25</f>
        <v>84.607522057365458</v>
      </c>
      <c r="W25" s="38"/>
    </row>
    <row r="26" spans="1:23" x14ac:dyDescent="0.2">
      <c r="A26" s="33" t="s">
        <v>35</v>
      </c>
      <c r="B26" s="33"/>
      <c r="C26" s="33" t="s">
        <v>152</v>
      </c>
      <c r="D26" s="33" t="s">
        <v>153</v>
      </c>
      <c r="E26" s="35">
        <v>16</v>
      </c>
      <c r="F26" s="25">
        <v>8.2418981481481492E-3</v>
      </c>
      <c r="G26" s="34">
        <f>1/(F26/$G$3)*100</f>
        <v>73.866030051959015</v>
      </c>
      <c r="H26" s="34">
        <f t="shared" si="5"/>
        <v>81.866030051959015</v>
      </c>
      <c r="I26" s="36">
        <f t="shared" si="1"/>
        <v>31.866030051959015</v>
      </c>
      <c r="J26" s="25">
        <v>3.875E-3</v>
      </c>
      <c r="K26" s="34">
        <f t="shared" si="2"/>
        <v>79.450418160095566</v>
      </c>
      <c r="L26" s="37">
        <f t="shared" si="3"/>
        <v>33.450418160095566</v>
      </c>
      <c r="M26" s="35"/>
      <c r="N26" s="35"/>
      <c r="O26" s="35"/>
      <c r="P26" s="33"/>
      <c r="Q26" s="33"/>
      <c r="R26" s="33">
        <v>2</v>
      </c>
      <c r="S26" s="33">
        <v>6</v>
      </c>
      <c r="T26" s="33">
        <v>5</v>
      </c>
      <c r="U26" s="33"/>
      <c r="V26" s="34">
        <f>I26+L26+P26+Q26+R26+S26+T26</f>
        <v>78.316448212054581</v>
      </c>
      <c r="W26" s="38"/>
    </row>
    <row r="27" spans="1:23" x14ac:dyDescent="0.2">
      <c r="A27" s="33" t="s">
        <v>35</v>
      </c>
      <c r="B27" s="33"/>
      <c r="C27" s="33" t="s">
        <v>166</v>
      </c>
      <c r="D27" s="33" t="s">
        <v>116</v>
      </c>
      <c r="E27" s="35">
        <v>16</v>
      </c>
      <c r="F27" s="25">
        <v>8.5891203703703702E-3</v>
      </c>
      <c r="G27" s="34">
        <f>1/(F27/$G$3)*100</f>
        <v>70.879935318690215</v>
      </c>
      <c r="H27" s="34">
        <f t="shared" si="5"/>
        <v>78.879935318690215</v>
      </c>
      <c r="I27" s="36">
        <f t="shared" si="1"/>
        <v>28.879935318690215</v>
      </c>
      <c r="J27" s="59">
        <v>3.6342592592592594E-3</v>
      </c>
      <c r="K27" s="34">
        <f t="shared" si="2"/>
        <v>84.713375796178354</v>
      </c>
      <c r="L27" s="37">
        <f t="shared" si="3"/>
        <v>38.713375796178354</v>
      </c>
      <c r="M27" s="35"/>
      <c r="N27" s="35"/>
      <c r="O27" s="35"/>
      <c r="P27" s="33"/>
      <c r="Q27" s="33"/>
      <c r="R27" s="33"/>
      <c r="S27" s="33">
        <v>4</v>
      </c>
      <c r="T27" s="33">
        <v>3</v>
      </c>
      <c r="U27" s="33">
        <v>2</v>
      </c>
      <c r="V27" s="34">
        <f>I27+L27+P27+Q27+R27+S27+T27+U27</f>
        <v>76.59331111486857</v>
      </c>
      <c r="W27" s="38"/>
    </row>
    <row r="28" spans="1:23" x14ac:dyDescent="0.2">
      <c r="A28" s="33" t="s">
        <v>35</v>
      </c>
      <c r="B28" s="33"/>
      <c r="C28" s="33" t="s">
        <v>143</v>
      </c>
      <c r="D28" s="33" t="s">
        <v>144</v>
      </c>
      <c r="E28" s="35">
        <v>17</v>
      </c>
      <c r="F28" s="25">
        <v>8.4259259259259253E-3</v>
      </c>
      <c r="G28" s="34">
        <f>1/(F28/$G$3)*100</f>
        <v>72.25274725274727</v>
      </c>
      <c r="H28" s="34">
        <f t="shared" si="5"/>
        <v>79.25274725274727</v>
      </c>
      <c r="I28" s="36">
        <f t="shared" si="1"/>
        <v>29.25274725274727</v>
      </c>
      <c r="J28" s="25">
        <v>3.6342592592592594E-3</v>
      </c>
      <c r="K28" s="34">
        <f t="shared" si="2"/>
        <v>84.713375796178354</v>
      </c>
      <c r="L28" s="37">
        <f t="shared" si="3"/>
        <v>38.213375796178354</v>
      </c>
      <c r="M28" s="35"/>
      <c r="N28" s="35"/>
      <c r="O28" s="35"/>
      <c r="P28" s="33">
        <v>3</v>
      </c>
      <c r="Q28" s="33"/>
      <c r="R28" s="33"/>
      <c r="S28" s="33"/>
      <c r="T28" s="33">
        <v>2</v>
      </c>
      <c r="U28" s="33">
        <v>3</v>
      </c>
      <c r="V28" s="34">
        <f>I28+L28+P28+Q28+R28+S28+T28+U28</f>
        <v>75.466123048925624</v>
      </c>
      <c r="W28" s="38"/>
    </row>
    <row r="29" spans="1:23" x14ac:dyDescent="0.2">
      <c r="A29" s="72" t="s">
        <v>27</v>
      </c>
      <c r="B29" s="72"/>
      <c r="C29" s="33" t="s">
        <v>63</v>
      </c>
      <c r="D29" s="33" t="s">
        <v>64</v>
      </c>
      <c r="E29" s="35">
        <v>20</v>
      </c>
      <c r="F29" s="25">
        <v>1.3730324074074075E-2</v>
      </c>
      <c r="G29" s="34">
        <f>1/(F29/$I$3)*100</f>
        <v>77.046278344432253</v>
      </c>
      <c r="H29" s="34">
        <f t="shared" si="5"/>
        <v>81.046278344432253</v>
      </c>
      <c r="I29" s="36">
        <f t="shared" si="1"/>
        <v>31.046278344432253</v>
      </c>
      <c r="J29" s="59">
        <v>3.3321759259259264E-3</v>
      </c>
      <c r="K29" s="34">
        <f t="shared" si="2"/>
        <v>92.393192080583532</v>
      </c>
      <c r="L29" s="37"/>
      <c r="M29" s="35"/>
      <c r="N29" s="35"/>
      <c r="O29" s="35"/>
      <c r="P29" s="33"/>
      <c r="Q29" s="33"/>
      <c r="R29" s="33"/>
      <c r="S29" s="33"/>
      <c r="T29" s="33"/>
      <c r="U29" s="33"/>
      <c r="V29" s="34">
        <f t="shared" ref="V29:V35" si="6">I29+L29+P29+Q29+R29+S29+T29</f>
        <v>31.046278344432253</v>
      </c>
      <c r="W29" s="38"/>
    </row>
    <row r="30" spans="1:23" x14ac:dyDescent="0.2">
      <c r="A30" s="33" t="s">
        <v>35</v>
      </c>
      <c r="B30" s="33"/>
      <c r="C30" s="33" t="s">
        <v>51</v>
      </c>
      <c r="D30" s="33" t="s">
        <v>52</v>
      </c>
      <c r="E30" s="35">
        <v>24</v>
      </c>
      <c r="F30" s="59">
        <v>1.2789351851851852E-2</v>
      </c>
      <c r="G30" s="34">
        <f>1/(F30/$I$3)*100</f>
        <v>82.714932126696823</v>
      </c>
      <c r="H30" s="34">
        <f t="shared" si="5"/>
        <v>82.714932126696823</v>
      </c>
      <c r="I30" s="36"/>
      <c r="J30" s="59">
        <v>3.4189814814814816E-3</v>
      </c>
      <c r="K30" s="34">
        <f t="shared" si="2"/>
        <v>90.047393364928894</v>
      </c>
      <c r="L30" s="37"/>
      <c r="M30" s="35" t="s">
        <v>286</v>
      </c>
      <c r="N30" s="35"/>
      <c r="O30" s="35"/>
      <c r="P30" s="33"/>
      <c r="Q30" s="33"/>
      <c r="R30" s="33"/>
      <c r="S30" s="33"/>
      <c r="T30" s="33"/>
      <c r="U30" s="33"/>
      <c r="V30" s="34">
        <f t="shared" si="6"/>
        <v>0</v>
      </c>
      <c r="W30" s="38"/>
    </row>
    <row r="31" spans="1:23" x14ac:dyDescent="0.2">
      <c r="A31" s="33" t="s">
        <v>35</v>
      </c>
      <c r="B31" s="33"/>
      <c r="C31" s="33" t="s">
        <v>140</v>
      </c>
      <c r="D31" s="33" t="s">
        <v>141</v>
      </c>
      <c r="E31" s="35">
        <v>16</v>
      </c>
      <c r="F31" s="59">
        <v>8.8113425925925911E-3</v>
      </c>
      <c r="G31" s="34">
        <f>1/(F31/$G$3)*100</f>
        <v>69.092342046499439</v>
      </c>
      <c r="H31" s="34">
        <f t="shared" si="5"/>
        <v>77.092342046499439</v>
      </c>
      <c r="I31" s="36"/>
      <c r="J31" s="59">
        <v>3.638888888888889E-3</v>
      </c>
      <c r="K31" s="34">
        <f t="shared" si="2"/>
        <v>84.605597964376585</v>
      </c>
      <c r="L31" s="37"/>
      <c r="M31" s="35"/>
      <c r="N31" s="35"/>
      <c r="O31" s="35"/>
      <c r="P31" s="33">
        <v>5</v>
      </c>
      <c r="Q31" s="33"/>
      <c r="R31" s="33"/>
      <c r="S31" s="33">
        <v>1</v>
      </c>
      <c r="T31" s="33"/>
      <c r="U31" s="33"/>
      <c r="V31" s="34">
        <f t="shared" si="6"/>
        <v>6</v>
      </c>
      <c r="W31" s="38"/>
    </row>
    <row r="32" spans="1:23" x14ac:dyDescent="0.2">
      <c r="A32" s="33" t="s">
        <v>35</v>
      </c>
      <c r="B32" s="33"/>
      <c r="C32" s="33" t="s">
        <v>146</v>
      </c>
      <c r="D32" s="33" t="s">
        <v>148</v>
      </c>
      <c r="E32" s="35">
        <v>16</v>
      </c>
      <c r="F32" s="25">
        <v>1.3949074074074074E-2</v>
      </c>
      <c r="G32" s="34">
        <f>1/(F32/$I$3)*100</f>
        <v>75.838035180882841</v>
      </c>
      <c r="H32" s="34">
        <f t="shared" si="5"/>
        <v>83.838035180882841</v>
      </c>
      <c r="I32" s="36">
        <f t="shared" si="1"/>
        <v>33.838035180882841</v>
      </c>
      <c r="J32" s="59">
        <v>3.7673611111111107E-3</v>
      </c>
      <c r="K32" s="34">
        <f t="shared" si="2"/>
        <v>81.72043010752688</v>
      </c>
      <c r="L32" s="37">
        <f t="shared" si="3"/>
        <v>35.72043010752688</v>
      </c>
      <c r="M32" s="35"/>
      <c r="N32" s="35"/>
      <c r="O32" s="35"/>
      <c r="P32" s="33">
        <v>1</v>
      </c>
      <c r="Q32" s="33"/>
      <c r="R32" s="33">
        <v>1</v>
      </c>
      <c r="S32" s="33"/>
      <c r="T32" s="33"/>
      <c r="U32" s="33"/>
      <c r="V32" s="34">
        <f t="shared" si="6"/>
        <v>71.558465288409721</v>
      </c>
      <c r="W32" s="38"/>
    </row>
    <row r="33" spans="1:23" x14ac:dyDescent="0.2">
      <c r="A33" s="33" t="s">
        <v>35</v>
      </c>
      <c r="B33" s="33"/>
      <c r="C33" s="33" t="s">
        <v>167</v>
      </c>
      <c r="D33" s="33" t="s">
        <v>168</v>
      </c>
      <c r="E33" s="35">
        <v>16</v>
      </c>
      <c r="F33" s="25">
        <v>8.982638888888889E-3</v>
      </c>
      <c r="G33" s="34">
        <f>1/(F33/$G$3)*100</f>
        <v>67.774771292359247</v>
      </c>
      <c r="H33" s="34">
        <f t="shared" si="5"/>
        <v>75.774771292359247</v>
      </c>
      <c r="I33" s="36">
        <f t="shared" si="1"/>
        <v>25.774771292359247</v>
      </c>
      <c r="J33" s="25">
        <v>3.5960648148148154E-3</v>
      </c>
      <c r="K33" s="34">
        <f t="shared" si="2"/>
        <v>85.613131638236226</v>
      </c>
      <c r="L33" s="37">
        <f t="shared" si="3"/>
        <v>39.613131638236226</v>
      </c>
      <c r="M33" s="35"/>
      <c r="N33" s="35"/>
      <c r="O33" s="35"/>
      <c r="P33" s="33"/>
      <c r="Q33" s="33"/>
      <c r="R33" s="33"/>
      <c r="S33" s="33">
        <v>3</v>
      </c>
      <c r="T33" s="33"/>
      <c r="U33" s="33"/>
      <c r="V33" s="34">
        <f t="shared" si="6"/>
        <v>68.387902930595473</v>
      </c>
      <c r="W33" s="38"/>
    </row>
    <row r="34" spans="1:23" x14ac:dyDescent="0.2">
      <c r="A34" s="33" t="s">
        <v>35</v>
      </c>
      <c r="B34" s="33"/>
      <c r="C34" s="33" t="s">
        <v>145</v>
      </c>
      <c r="D34" s="33" t="s">
        <v>147</v>
      </c>
      <c r="E34" s="35">
        <v>17</v>
      </c>
      <c r="F34" s="59">
        <v>8.5416666666666679E-3</v>
      </c>
      <c r="G34" s="34">
        <f>1/(F34/$G$3)*100</f>
        <v>71.273712737127383</v>
      </c>
      <c r="H34" s="34">
        <f t="shared" si="5"/>
        <v>78.273712737127383</v>
      </c>
      <c r="I34" s="36">
        <f t="shared" si="1"/>
        <v>28.273712737127383</v>
      </c>
      <c r="J34" s="59">
        <v>3.7488425925925922E-3</v>
      </c>
      <c r="K34" s="34">
        <f t="shared" si="2"/>
        <v>82.124112380364309</v>
      </c>
      <c r="L34" s="37">
        <f t="shared" si="3"/>
        <v>35.624112380364309</v>
      </c>
      <c r="M34" s="35"/>
      <c r="N34" s="35"/>
      <c r="O34" s="35"/>
      <c r="P34" s="33">
        <v>2</v>
      </c>
      <c r="Q34" s="33"/>
      <c r="R34" s="33"/>
      <c r="S34" s="33"/>
      <c r="T34" s="33"/>
      <c r="U34" s="33"/>
      <c r="V34" s="34">
        <f t="shared" si="6"/>
        <v>65.897825117491692</v>
      </c>
      <c r="W34" s="38"/>
    </row>
    <row r="35" spans="1:23" x14ac:dyDescent="0.2">
      <c r="A35" s="33" t="s">
        <v>35</v>
      </c>
      <c r="B35" s="33"/>
      <c r="C35" s="33" t="s">
        <v>261</v>
      </c>
      <c r="D35" s="33" t="s">
        <v>262</v>
      </c>
      <c r="E35" s="35">
        <v>16</v>
      </c>
      <c r="F35" s="25">
        <v>1.4525462962962964E-2</v>
      </c>
      <c r="G35" s="34">
        <f>1/(F35/$I$3)*100</f>
        <v>72.828685258964128</v>
      </c>
      <c r="H35" s="34">
        <f t="shared" si="5"/>
        <v>80.828685258964128</v>
      </c>
      <c r="I35" s="36">
        <f t="shared" si="1"/>
        <v>30.828685258964128</v>
      </c>
      <c r="J35" s="25">
        <v>3.8888888888888883E-3</v>
      </c>
      <c r="K35" s="34">
        <f t="shared" si="2"/>
        <v>79.166666666666686</v>
      </c>
      <c r="L35" s="37">
        <f t="shared" si="3"/>
        <v>33.166666666666686</v>
      </c>
      <c r="M35" s="35"/>
      <c r="N35" s="35"/>
      <c r="O35" s="35"/>
      <c r="P35" s="33"/>
      <c r="Q35" s="33"/>
      <c r="R35" s="33"/>
      <c r="S35" s="33"/>
      <c r="T35" s="33">
        <v>1</v>
      </c>
      <c r="U35" s="33"/>
      <c r="V35" s="34">
        <f t="shared" si="6"/>
        <v>64.995351925630814</v>
      </c>
      <c r="W35" s="38"/>
    </row>
    <row r="36" spans="1:23" x14ac:dyDescent="0.2">
      <c r="A36" s="33" t="s">
        <v>35</v>
      </c>
      <c r="B36" s="33"/>
      <c r="C36" s="33" t="s">
        <v>169</v>
      </c>
      <c r="D36" s="33" t="s">
        <v>170</v>
      </c>
      <c r="E36" s="35">
        <v>16</v>
      </c>
      <c r="F36" s="59">
        <v>9.0972222222222218E-3</v>
      </c>
      <c r="G36" s="34">
        <f>1/(F36/$G$3)*100</f>
        <v>66.921119592875328</v>
      </c>
      <c r="H36" s="34">
        <f t="shared" si="5"/>
        <v>74.921119592875328</v>
      </c>
      <c r="I36" s="36">
        <f t="shared" si="1"/>
        <v>24.921119592875328</v>
      </c>
      <c r="J36" s="59">
        <v>3.723379629629629E-3</v>
      </c>
      <c r="K36" s="34">
        <f t="shared" si="2"/>
        <v>82.685732048492397</v>
      </c>
      <c r="L36" s="37">
        <f t="shared" si="3"/>
        <v>36.685732048492397</v>
      </c>
      <c r="M36" s="35"/>
      <c r="N36" s="35"/>
      <c r="O36" s="35"/>
      <c r="P36" s="33"/>
      <c r="Q36" s="33"/>
      <c r="R36" s="33"/>
      <c r="S36" s="33">
        <v>2</v>
      </c>
      <c r="T36" s="33"/>
      <c r="U36" s="33">
        <v>1</v>
      </c>
      <c r="V36" s="34">
        <f>I36+L36+P36+Q36+R36+S36+T36+U36</f>
        <v>64.606851641367726</v>
      </c>
      <c r="W36" s="38"/>
    </row>
    <row r="37" spans="1:23" x14ac:dyDescent="0.2">
      <c r="C37" s="61" t="s">
        <v>263</v>
      </c>
    </row>
    <row r="38" spans="1:23" x14ac:dyDescent="0.2">
      <c r="C38" s="77" t="s">
        <v>264</v>
      </c>
      <c r="F38" s="78"/>
      <c r="G38" s="34"/>
    </row>
  </sheetData>
  <autoFilter ref="A5:V5">
    <sortState ref="A6:V37">
      <sortCondition descending="1" ref="V5"/>
    </sortState>
  </autoFilter>
  <sortState ref="C7:V36">
    <sortCondition descending="1" ref="V7"/>
  </sortState>
  <mergeCells count="5">
    <mergeCell ref="F1:I1"/>
    <mergeCell ref="J1:L1"/>
    <mergeCell ref="Q1:R1"/>
    <mergeCell ref="F4:I4"/>
    <mergeCell ref="J4:L4"/>
  </mergeCells>
  <pageMargins left="0.7" right="0.7" top="0.75" bottom="0.75" header="0.3" footer="0.3"/>
  <pageSetup orientation="portrait" verticalDpi="0"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U41"/>
  <sheetViews>
    <sheetView topLeftCell="A4" zoomScale="90" zoomScaleNormal="90" workbookViewId="0">
      <selection activeCell="B23" sqref="B23"/>
    </sheetView>
  </sheetViews>
  <sheetFormatPr baseColWidth="10" defaultRowHeight="15" x14ac:dyDescent="0.2"/>
  <cols>
    <col min="1" max="1" width="16.33203125" customWidth="1"/>
    <col min="2" max="2" width="14.33203125" customWidth="1"/>
    <col min="3" max="3" width="17.5" customWidth="1"/>
    <col min="4" max="4" width="11.83203125" customWidth="1"/>
    <col min="5" max="5" width="13.5" customWidth="1"/>
    <col min="9" max="9" width="10.6640625" customWidth="1"/>
    <col min="10" max="10" width="10.1640625" style="26" customWidth="1"/>
    <col min="11" max="11" width="12.6640625" style="26" customWidth="1"/>
  </cols>
  <sheetData>
    <row r="1" spans="1:21" x14ac:dyDescent="0.2">
      <c r="E1" s="82" t="s">
        <v>3</v>
      </c>
      <c r="F1" s="82"/>
      <c r="G1" s="82"/>
      <c r="H1" s="85"/>
      <c r="I1" s="3" t="s">
        <v>4</v>
      </c>
      <c r="J1" s="4"/>
      <c r="K1" s="5"/>
      <c r="L1" s="6"/>
      <c r="M1" s="6"/>
      <c r="N1" s="6"/>
      <c r="U1" s="7"/>
    </row>
    <row r="2" spans="1:21" x14ac:dyDescent="0.2">
      <c r="E2" s="8">
        <v>1500</v>
      </c>
      <c r="F2" s="9">
        <v>3000</v>
      </c>
      <c r="G2" s="9">
        <v>5000</v>
      </c>
      <c r="H2" s="10">
        <v>10000</v>
      </c>
      <c r="I2" s="2"/>
      <c r="J2" s="8">
        <v>400</v>
      </c>
      <c r="K2" s="9">
        <v>800</v>
      </c>
      <c r="L2" s="6"/>
      <c r="M2" s="6"/>
      <c r="N2" s="6"/>
      <c r="U2" s="11"/>
    </row>
    <row r="3" spans="1:21" x14ac:dyDescent="0.2">
      <c r="C3" s="6"/>
      <c r="D3" s="6"/>
      <c r="E3" s="12">
        <v>2.5578703703703705E-3</v>
      </c>
      <c r="F3" s="12">
        <v>5.4629629629629637E-3</v>
      </c>
      <c r="G3" s="12">
        <v>9.5023148148148159E-3</v>
      </c>
      <c r="H3" s="12">
        <v>1.9814814814814816E-2</v>
      </c>
      <c r="I3" s="2"/>
      <c r="J3" s="12">
        <v>2.9513888888888888E-3</v>
      </c>
      <c r="K3" s="12">
        <v>6.0879629629629643E-3</v>
      </c>
      <c r="L3" s="13"/>
      <c r="M3" s="13"/>
      <c r="N3" s="13"/>
      <c r="O3" s="14"/>
      <c r="P3" s="14"/>
      <c r="Q3" s="6"/>
      <c r="R3" s="6"/>
      <c r="U3" s="15"/>
    </row>
    <row r="4" spans="1:21" x14ac:dyDescent="0.2">
      <c r="C4" s="16"/>
      <c r="D4" s="16"/>
      <c r="E4" s="14"/>
      <c r="F4" s="83" t="s">
        <v>5</v>
      </c>
      <c r="G4" s="83"/>
      <c r="H4" s="83"/>
      <c r="I4" s="84" t="s">
        <v>6</v>
      </c>
      <c r="J4" s="84"/>
      <c r="K4" s="84"/>
      <c r="L4" s="100" t="s">
        <v>271</v>
      </c>
      <c r="O4" s="62" t="s">
        <v>122</v>
      </c>
      <c r="P4" s="62" t="s">
        <v>123</v>
      </c>
      <c r="Q4" s="62" t="s">
        <v>122</v>
      </c>
      <c r="R4" s="62" t="s">
        <v>122</v>
      </c>
      <c r="S4" s="62" t="s">
        <v>124</v>
      </c>
      <c r="T4" s="62" t="s">
        <v>122</v>
      </c>
    </row>
    <row r="5" spans="1:21" x14ac:dyDescent="0.2">
      <c r="A5" s="62" t="s">
        <v>118</v>
      </c>
      <c r="B5" s="79" t="s">
        <v>279</v>
      </c>
      <c r="C5" s="62" t="s">
        <v>7</v>
      </c>
      <c r="D5" s="62" t="s">
        <v>8</v>
      </c>
      <c r="E5" s="62" t="s">
        <v>112</v>
      </c>
      <c r="F5" s="62" t="s">
        <v>9</v>
      </c>
      <c r="G5" s="18" t="s">
        <v>10</v>
      </c>
      <c r="H5" s="62" t="s">
        <v>125</v>
      </c>
      <c r="I5" s="62" t="s">
        <v>9</v>
      </c>
      <c r="J5" s="18" t="s">
        <v>10</v>
      </c>
      <c r="K5" s="18" t="s">
        <v>125</v>
      </c>
      <c r="L5" s="19" t="s">
        <v>158</v>
      </c>
      <c r="M5" s="19" t="s">
        <v>162</v>
      </c>
      <c r="N5" s="19" t="s">
        <v>157</v>
      </c>
      <c r="O5" s="62" t="s">
        <v>13</v>
      </c>
      <c r="P5" s="62" t="s">
        <v>80</v>
      </c>
      <c r="Q5" s="62" t="s">
        <v>119</v>
      </c>
      <c r="R5" s="62" t="s">
        <v>120</v>
      </c>
      <c r="S5" s="62" t="s">
        <v>121</v>
      </c>
      <c r="T5" s="62" t="s">
        <v>81</v>
      </c>
      <c r="U5" s="62" t="s">
        <v>14</v>
      </c>
    </row>
    <row r="6" spans="1:21" x14ac:dyDescent="0.2">
      <c r="A6" s="72" t="s">
        <v>15</v>
      </c>
      <c r="B6" s="72" t="s">
        <v>15</v>
      </c>
      <c r="C6" s="20" t="s">
        <v>16</v>
      </c>
      <c r="D6" s="20" t="s">
        <v>17</v>
      </c>
      <c r="E6" s="21">
        <v>23</v>
      </c>
      <c r="F6" s="22">
        <v>1.0314814814814815E-2</v>
      </c>
      <c r="G6" s="23">
        <f>1/(F6/$G$3)*100</f>
        <v>92.122980251346505</v>
      </c>
      <c r="H6" s="23">
        <f t="shared" ref="H6:H8" si="0">G6-50+(24-E6)</f>
        <v>43.122980251346505</v>
      </c>
      <c r="I6" s="22">
        <v>3.0787037037037037E-3</v>
      </c>
      <c r="J6" s="23">
        <f t="shared" ref="J6:J8" si="1">1/(I6/$J$3)*100</f>
        <v>95.864661654135332</v>
      </c>
      <c r="K6" s="23">
        <f t="shared" ref="K6:K8" si="2">(J6-50)+(24-E6)/2</f>
        <v>46.364661654135332</v>
      </c>
      <c r="L6" s="101" t="s">
        <v>274</v>
      </c>
      <c r="M6" s="21" t="s">
        <v>259</v>
      </c>
      <c r="N6" s="21" t="s">
        <v>164</v>
      </c>
      <c r="O6" s="20">
        <v>25</v>
      </c>
      <c r="P6" s="20">
        <v>35</v>
      </c>
      <c r="Q6" s="75">
        <v>25</v>
      </c>
      <c r="R6" s="20"/>
      <c r="S6" s="20">
        <v>30</v>
      </c>
      <c r="T6" s="20"/>
      <c r="U6" s="24">
        <f>H6+K6+P6+R6+S6+O6</f>
        <v>179.48764190548184</v>
      </c>
    </row>
    <row r="7" spans="1:21" x14ac:dyDescent="0.2">
      <c r="A7" s="72" t="s">
        <v>15</v>
      </c>
      <c r="B7" s="72" t="s">
        <v>15</v>
      </c>
      <c r="C7" s="20" t="s">
        <v>21</v>
      </c>
      <c r="D7" s="20" t="s">
        <v>22</v>
      </c>
      <c r="E7" s="21">
        <v>22</v>
      </c>
      <c r="F7" s="59">
        <v>1.0604166666666666E-2</v>
      </c>
      <c r="G7" s="23">
        <f>1/(F7/$G$3)*100</f>
        <v>89.609255621043445</v>
      </c>
      <c r="H7" s="23">
        <f>G7-50+(24-E7)</f>
        <v>41.609255621043445</v>
      </c>
      <c r="I7" s="60">
        <v>2.9618055555555556E-3</v>
      </c>
      <c r="J7" s="23">
        <f>1/(I7/$J$3)*100</f>
        <v>99.648300117233276</v>
      </c>
      <c r="K7" s="23">
        <f>(J7-50)+(24-E7)/2</f>
        <v>50.648300117233276</v>
      </c>
      <c r="L7" s="101" t="s">
        <v>272</v>
      </c>
      <c r="M7" s="21"/>
      <c r="N7" s="21" t="s">
        <v>159</v>
      </c>
      <c r="O7" s="20"/>
      <c r="P7" s="20">
        <v>26</v>
      </c>
      <c r="Q7" s="20"/>
      <c r="R7" s="20"/>
      <c r="S7" s="20"/>
      <c r="T7" s="20"/>
      <c r="U7" s="24">
        <f>H7+K7+P7+R7+Q7+S7+O7</f>
        <v>118.25755573827672</v>
      </c>
    </row>
    <row r="8" spans="1:21" x14ac:dyDescent="0.2">
      <c r="A8" s="72" t="s">
        <v>20</v>
      </c>
      <c r="B8" s="72" t="s">
        <v>15</v>
      </c>
      <c r="C8" s="20" t="s">
        <v>41</v>
      </c>
      <c r="D8" s="20" t="s">
        <v>42</v>
      </c>
      <c r="E8" s="21">
        <v>17</v>
      </c>
      <c r="F8" s="25">
        <v>1.0673611111111111E-2</v>
      </c>
      <c r="G8" s="23">
        <f>1/(F8/$G$3)*100</f>
        <v>89.026241596183056</v>
      </c>
      <c r="H8" s="23">
        <f t="shared" si="0"/>
        <v>46.026241596183056</v>
      </c>
      <c r="I8" s="22">
        <v>3.0833333333333338E-3</v>
      </c>
      <c r="J8" s="23">
        <f t="shared" si="1"/>
        <v>95.720720720720692</v>
      </c>
      <c r="K8" s="23">
        <f t="shared" si="2"/>
        <v>49.220720720720692</v>
      </c>
      <c r="L8" s="21" t="s">
        <v>258</v>
      </c>
      <c r="M8" s="21" t="s">
        <v>163</v>
      </c>
      <c r="N8" s="21" t="s">
        <v>164</v>
      </c>
      <c r="O8" s="75">
        <v>10</v>
      </c>
      <c r="P8" s="20">
        <v>23</v>
      </c>
      <c r="Q8" s="20">
        <v>16</v>
      </c>
      <c r="R8" s="20"/>
      <c r="S8" s="20">
        <v>18</v>
      </c>
      <c r="T8" s="20"/>
      <c r="U8" s="24">
        <f>H8+K8+P8+R8+Q8+S8</f>
        <v>152.24696231690376</v>
      </c>
    </row>
    <row r="9" spans="1:21" x14ac:dyDescent="0.2">
      <c r="A9" s="72" t="s">
        <v>15</v>
      </c>
      <c r="B9" s="72" t="s">
        <v>20</v>
      </c>
      <c r="C9" s="20" t="s">
        <v>18</v>
      </c>
      <c r="D9" s="20" t="s">
        <v>19</v>
      </c>
      <c r="E9" s="21">
        <v>20</v>
      </c>
      <c r="F9" s="25">
        <v>1.0149305555555556E-2</v>
      </c>
      <c r="G9" s="23">
        <f>1/(F9/$G$3)*100</f>
        <v>93.625270840460729</v>
      </c>
      <c r="H9" s="23">
        <f>G9-50+(24-E9)</f>
        <v>47.625270840460729</v>
      </c>
      <c r="I9" s="22">
        <v>3.1493055555555558E-3</v>
      </c>
      <c r="J9" s="23">
        <f>1/(I9/$J$3)*100</f>
        <v>93.715545755237045</v>
      </c>
      <c r="K9" s="23">
        <f>(J9-50)+(24-E9)/2</f>
        <v>45.715545755237045</v>
      </c>
      <c r="L9" s="101" t="s">
        <v>273</v>
      </c>
      <c r="M9" s="21" t="s">
        <v>259</v>
      </c>
      <c r="N9" s="21" t="s">
        <v>165</v>
      </c>
      <c r="O9" s="20"/>
      <c r="P9" s="20">
        <v>28</v>
      </c>
      <c r="Q9" s="20"/>
      <c r="R9" s="20"/>
      <c r="S9" s="20"/>
      <c r="T9" s="20"/>
      <c r="U9" s="24">
        <f>H9+K9+P9+R9+Q9+S9+O9</f>
        <v>121.34081659569777</v>
      </c>
    </row>
    <row r="10" spans="1:21" x14ac:dyDescent="0.2">
      <c r="A10" s="72" t="s">
        <v>27</v>
      </c>
      <c r="B10" s="72" t="s">
        <v>20</v>
      </c>
      <c r="C10" s="20" t="s">
        <v>23</v>
      </c>
      <c r="D10" s="20" t="s">
        <v>24</v>
      </c>
      <c r="E10" s="21">
        <v>22</v>
      </c>
      <c r="F10" s="25">
        <v>5.9930555555555562E-3</v>
      </c>
      <c r="G10" s="23">
        <f>1/(F10/$F$3)*100</f>
        <v>91.154886056392442</v>
      </c>
      <c r="H10" s="23">
        <f t="shared" ref="H10:H34" si="3">G10-50+(24-E10)</f>
        <v>43.154886056392442</v>
      </c>
      <c r="I10" s="22">
        <v>3.0509259259259261E-3</v>
      </c>
      <c r="J10" s="23">
        <f t="shared" ref="J10:J37" si="4">1/(I10/$J$3)*100</f>
        <v>96.737481031866452</v>
      </c>
      <c r="K10" s="23">
        <f t="shared" ref="K10:K37" si="5">(J10-50)+(24-E10)/2</f>
        <v>47.737481031866452</v>
      </c>
      <c r="L10" s="21" t="s">
        <v>278</v>
      </c>
      <c r="M10" s="21"/>
      <c r="N10" s="21" t="s">
        <v>160</v>
      </c>
      <c r="O10" s="20">
        <v>20</v>
      </c>
      <c r="P10" s="75">
        <v>10</v>
      </c>
      <c r="Q10" s="20">
        <v>20</v>
      </c>
      <c r="R10" s="20"/>
      <c r="S10" s="20">
        <v>25</v>
      </c>
      <c r="T10" s="20"/>
      <c r="U10" s="24">
        <f>H10+K10+R10+Q10+S10+O10</f>
        <v>155.89236708825888</v>
      </c>
    </row>
    <row r="11" spans="1:21" x14ac:dyDescent="0.2">
      <c r="A11" s="20" t="s">
        <v>35</v>
      </c>
      <c r="B11" s="72" t="s">
        <v>20</v>
      </c>
      <c r="C11" s="20" t="s">
        <v>43</v>
      </c>
      <c r="D11" s="20" t="s">
        <v>44</v>
      </c>
      <c r="E11" s="21">
        <v>18</v>
      </c>
      <c r="F11" s="25">
        <v>1.1063657407407406E-2</v>
      </c>
      <c r="G11" s="23">
        <f>1/(F11/$G$3)*100</f>
        <v>85.887645151166467</v>
      </c>
      <c r="H11" s="23">
        <f t="shared" si="3"/>
        <v>41.887645151166467</v>
      </c>
      <c r="I11" s="22">
        <v>3.1516203703703702E-3</v>
      </c>
      <c r="J11" s="23">
        <f t="shared" si="4"/>
        <v>93.646713183988254</v>
      </c>
      <c r="K11" s="23">
        <f t="shared" si="5"/>
        <v>46.646713183988254</v>
      </c>
      <c r="L11" s="21"/>
      <c r="M11" s="21"/>
      <c r="N11" s="21" t="s">
        <v>160</v>
      </c>
      <c r="O11" s="75">
        <v>9</v>
      </c>
      <c r="P11" s="20"/>
      <c r="Q11" s="75">
        <v>10</v>
      </c>
      <c r="R11" s="20">
        <v>25</v>
      </c>
      <c r="S11" s="20">
        <v>15</v>
      </c>
      <c r="T11" s="20">
        <v>11</v>
      </c>
      <c r="U11" s="24">
        <f>H11+K11+P11+R11+S11+T11</f>
        <v>139.53435833515471</v>
      </c>
    </row>
    <row r="12" spans="1:21" x14ac:dyDescent="0.2">
      <c r="A12" s="72" t="s">
        <v>20</v>
      </c>
      <c r="B12" s="72" t="s">
        <v>20</v>
      </c>
      <c r="C12" s="20" t="s">
        <v>28</v>
      </c>
      <c r="D12" s="20" t="s">
        <v>29</v>
      </c>
      <c r="E12" s="21">
        <v>24</v>
      </c>
      <c r="F12" s="25">
        <v>1.0355324074074074E-2</v>
      </c>
      <c r="G12" s="23">
        <f>1/(F12/$G$3)*100</f>
        <v>91.762601989493703</v>
      </c>
      <c r="H12" s="23">
        <f t="shared" si="3"/>
        <v>41.762601989493703</v>
      </c>
      <c r="I12" s="22">
        <v>3.1678240740740742E-3</v>
      </c>
      <c r="J12" s="23">
        <f t="shared" si="4"/>
        <v>93.167701863354026</v>
      </c>
      <c r="K12" s="23">
        <f t="shared" si="5"/>
        <v>43.167701863354026</v>
      </c>
      <c r="L12" s="21" t="s">
        <v>276</v>
      </c>
      <c r="M12" s="21"/>
      <c r="N12" s="21" t="s">
        <v>160</v>
      </c>
      <c r="O12" s="20">
        <v>11</v>
      </c>
      <c r="P12" s="20"/>
      <c r="Q12" s="20"/>
      <c r="R12" s="20"/>
      <c r="S12" s="20">
        <v>21</v>
      </c>
      <c r="T12" s="20">
        <v>20</v>
      </c>
      <c r="U12" s="24">
        <f>H12+K12+P12+R12+Q12+S12+O12+T12</f>
        <v>136.93030385284771</v>
      </c>
    </row>
    <row r="13" spans="1:21" x14ac:dyDescent="0.2">
      <c r="A13" s="72" t="s">
        <v>20</v>
      </c>
      <c r="B13" s="72" t="s">
        <v>20</v>
      </c>
      <c r="C13" s="20" t="s">
        <v>30</v>
      </c>
      <c r="D13" s="20" t="s">
        <v>31</v>
      </c>
      <c r="E13" s="21">
        <v>21</v>
      </c>
      <c r="F13" s="25">
        <v>6.3287037037037036E-3</v>
      </c>
      <c r="G13" s="23">
        <f>1/(F13/$F$3)*100</f>
        <v>86.320409656181425</v>
      </c>
      <c r="H13" s="23">
        <f t="shared" si="3"/>
        <v>39.320409656181425</v>
      </c>
      <c r="I13" s="22">
        <v>3.1030092592592598E-3</v>
      </c>
      <c r="J13" s="23">
        <f t="shared" si="4"/>
        <v>95.113763521074219</v>
      </c>
      <c r="K13" s="23">
        <f t="shared" si="5"/>
        <v>46.613763521074219</v>
      </c>
      <c r="L13" s="21" t="s">
        <v>277</v>
      </c>
      <c r="M13" s="21"/>
      <c r="N13" s="21"/>
      <c r="O13" s="20">
        <v>16</v>
      </c>
      <c r="P13" s="20">
        <v>17</v>
      </c>
      <c r="Q13" s="20"/>
      <c r="R13" s="20"/>
      <c r="S13" s="20">
        <v>16</v>
      </c>
      <c r="T13" s="75">
        <v>13</v>
      </c>
      <c r="U13" s="24">
        <f>H13+K13+P13+R13+Q13+S13+O13</f>
        <v>134.93417317725564</v>
      </c>
    </row>
    <row r="14" spans="1:21" x14ac:dyDescent="0.2">
      <c r="A14" s="72" t="s">
        <v>27</v>
      </c>
      <c r="B14" s="72" t="s">
        <v>27</v>
      </c>
      <c r="C14" s="20" t="s">
        <v>33</v>
      </c>
      <c r="D14" s="20" t="s">
        <v>34</v>
      </c>
      <c r="E14" s="21">
        <v>18</v>
      </c>
      <c r="F14" s="25">
        <v>1.0832175925925926E-2</v>
      </c>
      <c r="G14" s="23">
        <f>1/(F14/$G$3)*100</f>
        <v>87.723047334116899</v>
      </c>
      <c r="H14" s="23">
        <f t="shared" si="3"/>
        <v>43.723047334116899</v>
      </c>
      <c r="I14" s="22">
        <v>3.0856481481481481E-3</v>
      </c>
      <c r="J14" s="23">
        <f t="shared" si="4"/>
        <v>95.648912228057029</v>
      </c>
      <c r="K14" s="23">
        <f t="shared" si="5"/>
        <v>48.648912228057029</v>
      </c>
      <c r="L14" s="21"/>
      <c r="M14" s="21"/>
      <c r="N14" s="21" t="s">
        <v>160</v>
      </c>
      <c r="O14" s="75">
        <v>7</v>
      </c>
      <c r="P14" s="75">
        <v>5</v>
      </c>
      <c r="Q14" s="20">
        <v>13</v>
      </c>
      <c r="R14" s="20"/>
      <c r="S14" s="20">
        <v>9</v>
      </c>
      <c r="T14" s="20">
        <v>16</v>
      </c>
      <c r="U14" s="24">
        <f>H14+K14+R14+Q14+S14+T14</f>
        <v>130.37195956217391</v>
      </c>
    </row>
    <row r="15" spans="1:21" x14ac:dyDescent="0.2">
      <c r="A15" s="20" t="s">
        <v>35</v>
      </c>
      <c r="B15" s="72" t="s">
        <v>27</v>
      </c>
      <c r="C15" s="20" t="s">
        <v>39</v>
      </c>
      <c r="D15" s="20" t="s">
        <v>40</v>
      </c>
      <c r="E15" s="21">
        <v>17</v>
      </c>
      <c r="F15" s="25">
        <v>6.5451388888888894E-3</v>
      </c>
      <c r="G15" s="23">
        <f>1/(F15/$F$3)*100</f>
        <v>83.465959328028305</v>
      </c>
      <c r="H15" s="23">
        <f t="shared" si="3"/>
        <v>40.465959328028305</v>
      </c>
      <c r="I15" s="22">
        <v>3.2141203703703707E-3</v>
      </c>
      <c r="J15" s="23">
        <f t="shared" si="4"/>
        <v>91.825711199135753</v>
      </c>
      <c r="K15" s="23">
        <f t="shared" si="5"/>
        <v>45.325711199135753</v>
      </c>
      <c r="L15" s="21"/>
      <c r="M15" s="21"/>
      <c r="N15" s="21" t="s">
        <v>160</v>
      </c>
      <c r="O15" s="75">
        <v>4</v>
      </c>
      <c r="P15" s="20"/>
      <c r="Q15" s="20">
        <v>11</v>
      </c>
      <c r="R15" s="20">
        <v>20</v>
      </c>
      <c r="S15" s="20">
        <v>10</v>
      </c>
      <c r="T15" s="75">
        <v>7</v>
      </c>
      <c r="U15" s="24">
        <f>H15+K15+P15+R15+Q15+S15</f>
        <v>126.79167052716406</v>
      </c>
    </row>
    <row r="16" spans="1:21" x14ac:dyDescent="0.2">
      <c r="A16" s="20" t="s">
        <v>35</v>
      </c>
      <c r="B16" s="72" t="s">
        <v>27</v>
      </c>
      <c r="C16" s="20" t="s">
        <v>45</v>
      </c>
      <c r="D16" s="20" t="s">
        <v>84</v>
      </c>
      <c r="E16" s="21">
        <v>19</v>
      </c>
      <c r="F16" s="25">
        <v>1.1107638888888889E-2</v>
      </c>
      <c r="G16" s="23">
        <f>1/(F16/$G$3)*100</f>
        <v>85.547566948004601</v>
      </c>
      <c r="H16" s="23">
        <f t="shared" si="3"/>
        <v>40.547566948004601</v>
      </c>
      <c r="I16" s="22">
        <v>3.2187499999999998E-3</v>
      </c>
      <c r="J16" s="23">
        <f t="shared" si="4"/>
        <v>91.693635382955776</v>
      </c>
      <c r="K16" s="23">
        <f t="shared" si="5"/>
        <v>44.193635382955776</v>
      </c>
      <c r="L16" s="21"/>
      <c r="M16" s="21"/>
      <c r="N16" s="21"/>
      <c r="O16" s="20">
        <v>13</v>
      </c>
      <c r="P16" s="75">
        <v>8</v>
      </c>
      <c r="Q16" s="20">
        <v>9</v>
      </c>
      <c r="R16" s="20"/>
      <c r="S16" s="75">
        <v>7</v>
      </c>
      <c r="T16" s="20">
        <v>9</v>
      </c>
      <c r="U16" s="24">
        <f>H16+K16+R16+Q16+O16+T16</f>
        <v>115.74120233096038</v>
      </c>
    </row>
    <row r="17" spans="1:21" x14ac:dyDescent="0.2">
      <c r="A17" s="20" t="s">
        <v>35</v>
      </c>
      <c r="B17" s="20"/>
      <c r="C17" s="20" t="s">
        <v>38</v>
      </c>
      <c r="D17" s="20" t="s">
        <v>22</v>
      </c>
      <c r="E17" s="21">
        <v>20</v>
      </c>
      <c r="F17" s="25">
        <v>1.1311342592592593E-2</v>
      </c>
      <c r="G17" s="23">
        <f>1/(F17/$G$3)*100</f>
        <v>84.006957945359659</v>
      </c>
      <c r="H17" s="23">
        <f t="shared" si="3"/>
        <v>38.006957945359659</v>
      </c>
      <c r="I17" s="22">
        <v>3.1400462962962966E-3</v>
      </c>
      <c r="J17" s="23">
        <f t="shared" si="4"/>
        <v>93.991890895687419</v>
      </c>
      <c r="K17" s="23">
        <f t="shared" si="5"/>
        <v>45.991890895687419</v>
      </c>
      <c r="L17" s="21"/>
      <c r="M17" s="21"/>
      <c r="N17" s="21"/>
      <c r="O17" s="20">
        <v>6</v>
      </c>
      <c r="P17" s="75">
        <v>2</v>
      </c>
      <c r="Q17" s="20"/>
      <c r="R17" s="20"/>
      <c r="S17" s="20">
        <v>13</v>
      </c>
      <c r="T17" s="20">
        <v>10</v>
      </c>
      <c r="U17" s="24">
        <f>H17+K17+R17+Q17+S17+O17+T17</f>
        <v>112.99884884104708</v>
      </c>
    </row>
    <row r="18" spans="1:21" x14ac:dyDescent="0.2">
      <c r="A18" s="20" t="s">
        <v>35</v>
      </c>
      <c r="B18" s="20"/>
      <c r="C18" s="20" t="s">
        <v>43</v>
      </c>
      <c r="D18" s="20" t="s">
        <v>87</v>
      </c>
      <c r="E18" s="21">
        <v>17</v>
      </c>
      <c r="F18" s="25">
        <v>1.1168981481481481E-2</v>
      </c>
      <c r="G18" s="23">
        <f>1/(F18/$G$3)*100</f>
        <v>85.07772020725389</v>
      </c>
      <c r="H18" s="23">
        <f t="shared" si="3"/>
        <v>42.07772020725389</v>
      </c>
      <c r="I18" s="22">
        <v>3.1562499999999998E-3</v>
      </c>
      <c r="J18" s="23">
        <f t="shared" si="4"/>
        <v>93.509350935093522</v>
      </c>
      <c r="K18" s="23">
        <f t="shared" si="5"/>
        <v>47.009350935093522</v>
      </c>
      <c r="L18" s="21"/>
      <c r="M18" s="21"/>
      <c r="N18" s="21"/>
      <c r="O18" s="75">
        <v>5</v>
      </c>
      <c r="P18" s="20"/>
      <c r="Q18" s="75">
        <v>3</v>
      </c>
      <c r="R18" s="20">
        <v>11</v>
      </c>
      <c r="S18" s="20">
        <v>6</v>
      </c>
      <c r="T18" s="20">
        <v>6</v>
      </c>
      <c r="U18" s="24">
        <f>H18+K18+R18+S18+T18</f>
        <v>112.08707114234741</v>
      </c>
    </row>
    <row r="19" spans="1:21" x14ac:dyDescent="0.2">
      <c r="A19" s="20" t="s">
        <v>35</v>
      </c>
      <c r="B19" s="20"/>
      <c r="C19" s="20" t="s">
        <v>45</v>
      </c>
      <c r="D19" s="20" t="s">
        <v>46</v>
      </c>
      <c r="E19" s="21">
        <v>17</v>
      </c>
      <c r="F19" s="25">
        <v>6.766203703703704E-3</v>
      </c>
      <c r="G19" s="23">
        <f>1/(F19/$F$3)*100</f>
        <v>80.738966814916196</v>
      </c>
      <c r="H19" s="23">
        <f t="shared" si="3"/>
        <v>37.738966814916196</v>
      </c>
      <c r="I19" s="22">
        <v>3.0682870370370365E-3</v>
      </c>
      <c r="J19" s="23">
        <f t="shared" si="4"/>
        <v>96.19011693700493</v>
      </c>
      <c r="K19" s="23">
        <f t="shared" si="5"/>
        <v>49.69011693700493</v>
      </c>
      <c r="L19" s="23"/>
      <c r="M19" s="21"/>
      <c r="N19" s="21"/>
      <c r="O19" s="20"/>
      <c r="P19" s="20"/>
      <c r="Q19" s="20">
        <v>8</v>
      </c>
      <c r="R19" s="20">
        <v>16</v>
      </c>
      <c r="S19" s="20"/>
      <c r="T19" s="20"/>
      <c r="U19" s="24">
        <f>H19+K19+P19+R19+Q19+S19+O19</f>
        <v>111.42908375192113</v>
      </c>
    </row>
    <row r="20" spans="1:21" x14ac:dyDescent="0.2">
      <c r="A20" s="20" t="s">
        <v>35</v>
      </c>
      <c r="B20" s="20"/>
      <c r="C20" s="20" t="s">
        <v>126</v>
      </c>
      <c r="D20" s="20" t="s">
        <v>127</v>
      </c>
      <c r="E20" s="21">
        <v>18</v>
      </c>
      <c r="F20" s="25">
        <v>1.1733796296296298E-2</v>
      </c>
      <c r="G20" s="23">
        <f>1/(F20/$G$3)*100</f>
        <v>80.982442296310907</v>
      </c>
      <c r="H20" s="23">
        <f t="shared" si="3"/>
        <v>36.982442296310907</v>
      </c>
      <c r="I20" s="22">
        <v>3.2951388888888891E-3</v>
      </c>
      <c r="J20" s="23">
        <f t="shared" si="4"/>
        <v>89.567966280295025</v>
      </c>
      <c r="K20" s="23">
        <f t="shared" si="5"/>
        <v>42.567966280295025</v>
      </c>
      <c r="L20" s="21"/>
      <c r="M20" s="21"/>
      <c r="N20" s="21"/>
      <c r="O20" s="20"/>
      <c r="P20" s="20"/>
      <c r="Q20" s="20">
        <v>7</v>
      </c>
      <c r="R20" s="20">
        <v>10</v>
      </c>
      <c r="S20" s="20">
        <v>12</v>
      </c>
      <c r="T20" s="20"/>
      <c r="U20" s="24">
        <f>H20+K20+P20+R20+Q20+S20+O20</f>
        <v>108.55040857660593</v>
      </c>
    </row>
    <row r="21" spans="1:21" x14ac:dyDescent="0.2">
      <c r="A21" s="20" t="s">
        <v>35</v>
      </c>
      <c r="B21" s="20"/>
      <c r="C21" s="20" t="s">
        <v>150</v>
      </c>
      <c r="D21" s="20" t="s">
        <v>151</v>
      </c>
      <c r="E21" s="21">
        <v>16</v>
      </c>
      <c r="F21" s="59">
        <v>1.1655092592592594E-2</v>
      </c>
      <c r="G21" s="23">
        <f>1/(F21/$G$3)*100</f>
        <v>81.52929493545183</v>
      </c>
      <c r="H21" s="23">
        <f t="shared" si="3"/>
        <v>39.52929493545183</v>
      </c>
      <c r="I21" s="22">
        <v>3.2719907407407407E-3</v>
      </c>
      <c r="J21" s="23">
        <f t="shared" si="4"/>
        <v>90.201627166607707</v>
      </c>
      <c r="K21" s="23">
        <f t="shared" si="5"/>
        <v>44.201627166607707</v>
      </c>
      <c r="L21" s="21"/>
      <c r="M21" s="21"/>
      <c r="N21" s="21"/>
      <c r="O21" s="20"/>
      <c r="P21" s="20"/>
      <c r="Q21" s="20">
        <v>5</v>
      </c>
      <c r="R21" s="20">
        <v>13</v>
      </c>
      <c r="S21" s="75">
        <v>1</v>
      </c>
      <c r="T21" s="20">
        <v>5</v>
      </c>
      <c r="U21" s="24">
        <f>H21+K21+P21+R21+Q21+O21+T21</f>
        <v>106.73092210205954</v>
      </c>
    </row>
    <row r="22" spans="1:21" x14ac:dyDescent="0.2">
      <c r="A22" s="20" t="s">
        <v>35</v>
      </c>
      <c r="B22" s="20"/>
      <c r="C22" s="20" t="s">
        <v>85</v>
      </c>
      <c r="D22" s="20" t="s">
        <v>86</v>
      </c>
      <c r="E22" s="21">
        <v>22</v>
      </c>
      <c r="F22" s="25">
        <v>1.0853009259259258E-2</v>
      </c>
      <c r="G22" s="23">
        <f>1/(F22/$G$3)*100</f>
        <v>87.554655006931867</v>
      </c>
      <c r="H22" s="23">
        <f t="shared" si="3"/>
        <v>39.554655006931867</v>
      </c>
      <c r="I22" s="60">
        <v>3.2812499999999999E-3</v>
      </c>
      <c r="J22" s="23">
        <f t="shared" si="4"/>
        <v>89.947089947089935</v>
      </c>
      <c r="K22" s="23">
        <f t="shared" si="5"/>
        <v>40.947089947089935</v>
      </c>
      <c r="L22" s="21"/>
      <c r="M22" s="21"/>
      <c r="N22" s="21"/>
      <c r="O22" s="20">
        <v>8</v>
      </c>
      <c r="P22" s="20"/>
      <c r="Q22" s="20"/>
      <c r="R22" s="20"/>
      <c r="S22" s="20">
        <v>8</v>
      </c>
      <c r="T22" s="20">
        <v>8</v>
      </c>
      <c r="U22" s="24">
        <f>H22+K22+P22+R22+Q22+S22+O22+T22</f>
        <v>104.5017449540218</v>
      </c>
    </row>
    <row r="23" spans="1:21" x14ac:dyDescent="0.2">
      <c r="A23" s="72" t="s">
        <v>27</v>
      </c>
      <c r="B23" s="72" t="s">
        <v>280</v>
      </c>
      <c r="C23" s="20" t="s">
        <v>36</v>
      </c>
      <c r="D23" s="20" t="s">
        <v>37</v>
      </c>
      <c r="E23" s="21">
        <v>21</v>
      </c>
      <c r="F23" s="25">
        <v>6.2395833333333331E-3</v>
      </c>
      <c r="G23" s="23">
        <f>1/(F23/$F$3)*100</f>
        <v>87.553329623446501</v>
      </c>
      <c r="H23" s="23">
        <f t="shared" si="3"/>
        <v>40.553329623446501</v>
      </c>
      <c r="I23" s="60">
        <v>3.2291666666666666E-3</v>
      </c>
      <c r="J23" s="23">
        <f t="shared" si="4"/>
        <v>91.397849462365571</v>
      </c>
      <c r="K23" s="23">
        <f t="shared" si="5"/>
        <v>42.897849462365571</v>
      </c>
      <c r="L23" s="21"/>
      <c r="M23" s="21"/>
      <c r="N23" s="21"/>
      <c r="O23" s="20"/>
      <c r="P23" s="20"/>
      <c r="Q23" s="20"/>
      <c r="R23" s="20"/>
      <c r="S23" s="20">
        <v>14</v>
      </c>
      <c r="T23" s="20"/>
      <c r="U23" s="24">
        <f>H23+K23+P23+R23+Q23+S23+O23</f>
        <v>97.451179085812072</v>
      </c>
    </row>
    <row r="24" spans="1:21" x14ac:dyDescent="0.2">
      <c r="A24" s="20" t="s">
        <v>35</v>
      </c>
      <c r="B24" s="20"/>
      <c r="C24" s="20" t="s">
        <v>133</v>
      </c>
      <c r="D24" s="20" t="s">
        <v>132</v>
      </c>
      <c r="E24" s="21">
        <v>17</v>
      </c>
      <c r="F24" s="25">
        <v>1.1533564814814816E-2</v>
      </c>
      <c r="G24" s="23">
        <f>1/(F24/$G$3)*100</f>
        <v>82.388359257400907</v>
      </c>
      <c r="H24" s="23">
        <f t="shared" si="3"/>
        <v>39.388359257400907</v>
      </c>
      <c r="I24" s="22">
        <v>3.2361111111111115E-3</v>
      </c>
      <c r="J24" s="23">
        <f t="shared" si="4"/>
        <v>91.201716738197419</v>
      </c>
      <c r="K24" s="23">
        <f t="shared" si="5"/>
        <v>44.701716738197419</v>
      </c>
      <c r="L24" s="21"/>
      <c r="M24" s="21"/>
      <c r="N24" s="21"/>
      <c r="O24" s="20">
        <v>2</v>
      </c>
      <c r="P24" s="20"/>
      <c r="Q24" s="20"/>
      <c r="R24" s="20"/>
      <c r="S24" s="20">
        <v>3</v>
      </c>
      <c r="T24" s="20">
        <v>4</v>
      </c>
      <c r="U24" s="24">
        <f>H24+K24+P24+R24+Q24+S24+O24+T24</f>
        <v>93.090075995598326</v>
      </c>
    </row>
    <row r="25" spans="1:21" x14ac:dyDescent="0.2">
      <c r="A25" s="20" t="s">
        <v>35</v>
      </c>
      <c r="B25" s="20"/>
      <c r="C25" s="20" t="s">
        <v>175</v>
      </c>
      <c r="D25" s="20" t="s">
        <v>176</v>
      </c>
      <c r="E25" s="21">
        <v>16</v>
      </c>
      <c r="F25" s="25">
        <v>1.1210648148148148E-2</v>
      </c>
      <c r="G25" s="23">
        <f>1/(F25/$G$3)*100</f>
        <v>84.761511459838957</v>
      </c>
      <c r="H25" s="23">
        <f t="shared" si="3"/>
        <v>42.761511459838957</v>
      </c>
      <c r="I25" s="22">
        <v>3.440972222222222E-3</v>
      </c>
      <c r="J25" s="23">
        <f t="shared" si="4"/>
        <v>85.771947527749759</v>
      </c>
      <c r="K25" s="23">
        <f t="shared" si="5"/>
        <v>39.771947527749759</v>
      </c>
      <c r="L25" s="21"/>
      <c r="M25" s="21"/>
      <c r="N25" s="21"/>
      <c r="O25" s="20"/>
      <c r="P25" s="20"/>
      <c r="Q25" s="20"/>
      <c r="R25" s="20">
        <v>7</v>
      </c>
      <c r="S25" s="20"/>
      <c r="T25" s="20"/>
      <c r="U25" s="24">
        <f>H25+K25+P25+R25+Q25+S25+O25</f>
        <v>89.533458987588716</v>
      </c>
    </row>
    <row r="26" spans="1:21" x14ac:dyDescent="0.2">
      <c r="A26" s="20" t="s">
        <v>35</v>
      </c>
      <c r="B26" s="20"/>
      <c r="C26" s="20" t="s">
        <v>173</v>
      </c>
      <c r="D26" s="20" t="s">
        <v>174</v>
      </c>
      <c r="E26" s="21">
        <v>19</v>
      </c>
      <c r="F26" s="59">
        <v>1.2361111111111113E-2</v>
      </c>
      <c r="G26" s="23">
        <f>1/(F26/$G$3)*100</f>
        <v>76.87265917602997</v>
      </c>
      <c r="H26" s="23">
        <f t="shared" si="3"/>
        <v>31.87265917602997</v>
      </c>
      <c r="I26" s="22">
        <v>3.1041666666666665E-3</v>
      </c>
      <c r="J26" s="23">
        <f t="shared" si="4"/>
        <v>95.078299776286357</v>
      </c>
      <c r="K26" s="23">
        <f t="shared" si="5"/>
        <v>47.578299776286357</v>
      </c>
      <c r="L26" s="21"/>
      <c r="M26" s="21"/>
      <c r="N26" s="21"/>
      <c r="O26" s="20"/>
      <c r="P26" s="20"/>
      <c r="Q26" s="20"/>
      <c r="R26" s="20">
        <v>9</v>
      </c>
      <c r="S26" s="20"/>
      <c r="T26" s="20"/>
      <c r="U26" s="24">
        <f>H26+K26+P26+R26+Q26+S26+O26</f>
        <v>88.450958952316327</v>
      </c>
    </row>
    <row r="27" spans="1:21" x14ac:dyDescent="0.2">
      <c r="A27" s="20" t="s">
        <v>35</v>
      </c>
      <c r="B27" s="20"/>
      <c r="C27" s="20" t="s">
        <v>134</v>
      </c>
      <c r="D27" s="20" t="s">
        <v>135</v>
      </c>
      <c r="E27" s="21">
        <v>16</v>
      </c>
      <c r="F27" s="25">
        <v>1.1506944444444445E-2</v>
      </c>
      <c r="G27" s="23">
        <f>1/(F27/$G$3)*100</f>
        <v>82.578957956145658</v>
      </c>
      <c r="H27" s="23">
        <f t="shared" si="3"/>
        <v>40.578957956145658</v>
      </c>
      <c r="I27" s="60">
        <v>3.6122685185185181E-3</v>
      </c>
      <c r="J27" s="23">
        <f t="shared" si="4"/>
        <v>81.704581864786931</v>
      </c>
      <c r="K27" s="23">
        <f t="shared" si="5"/>
        <v>35.704581864786931</v>
      </c>
      <c r="L27" s="21"/>
      <c r="M27" s="21"/>
      <c r="N27" s="21"/>
      <c r="O27" s="75">
        <v>1</v>
      </c>
      <c r="P27" s="20"/>
      <c r="Q27" s="20"/>
      <c r="R27" s="20">
        <v>6</v>
      </c>
      <c r="S27" s="20">
        <v>2</v>
      </c>
      <c r="T27" s="20">
        <v>2</v>
      </c>
      <c r="U27" s="24">
        <f>H27+K27+P27+R27+Q27+S27+T27</f>
        <v>86.283539820932589</v>
      </c>
    </row>
    <row r="28" spans="1:21" x14ac:dyDescent="0.2">
      <c r="A28" s="20" t="s">
        <v>35</v>
      </c>
      <c r="B28" s="20"/>
      <c r="C28" s="20" t="s">
        <v>130</v>
      </c>
      <c r="D28" s="20" t="s">
        <v>131</v>
      </c>
      <c r="E28" s="21">
        <v>18</v>
      </c>
      <c r="F28" s="25">
        <v>1.1516203703703702E-2</v>
      </c>
      <c r="G28" s="23">
        <f>1/(F28/$G$3)*100</f>
        <v>82.512562814070364</v>
      </c>
      <c r="H28" s="23">
        <f t="shared" si="3"/>
        <v>38.512562814070364</v>
      </c>
      <c r="I28" s="22">
        <v>3.5138888888888889E-3</v>
      </c>
      <c r="J28" s="23">
        <f t="shared" si="4"/>
        <v>83.992094861660078</v>
      </c>
      <c r="K28" s="23">
        <f t="shared" si="5"/>
        <v>36.992094861660078</v>
      </c>
      <c r="L28" s="21"/>
      <c r="M28" s="21"/>
      <c r="N28" s="21"/>
      <c r="O28" s="20">
        <v>3</v>
      </c>
      <c r="P28" s="20"/>
      <c r="Q28" s="75">
        <v>2</v>
      </c>
      <c r="R28" s="20">
        <v>4</v>
      </c>
      <c r="S28" s="20"/>
      <c r="T28" s="20">
        <v>3</v>
      </c>
      <c r="U28" s="24">
        <f>H28+K28+P28+R28+S28+O28+T28</f>
        <v>85.504657675730442</v>
      </c>
    </row>
    <row r="29" spans="1:21" x14ac:dyDescent="0.2">
      <c r="A29" s="20" t="s">
        <v>35</v>
      </c>
      <c r="B29" s="20"/>
      <c r="C29" s="20" t="s">
        <v>177</v>
      </c>
      <c r="D29" s="20" t="s">
        <v>37</v>
      </c>
      <c r="E29" s="21">
        <v>16</v>
      </c>
      <c r="F29" s="25">
        <v>6.9594907407407409E-3</v>
      </c>
      <c r="G29" s="23">
        <f>1/(F29/$F$3)*100</f>
        <v>78.49659072010644</v>
      </c>
      <c r="H29" s="23">
        <f t="shared" si="3"/>
        <v>36.49659072010644</v>
      </c>
      <c r="I29" s="22">
        <v>3.2974537037037035E-3</v>
      </c>
      <c r="J29" s="23">
        <f t="shared" si="4"/>
        <v>89.505089505089501</v>
      </c>
      <c r="K29" s="23">
        <f t="shared" si="5"/>
        <v>43.505089505089501</v>
      </c>
      <c r="L29" s="21"/>
      <c r="M29" s="21"/>
      <c r="N29" s="21"/>
      <c r="O29" s="20"/>
      <c r="P29" s="20"/>
      <c r="Q29" s="20"/>
      <c r="R29" s="20">
        <v>5</v>
      </c>
      <c r="S29" s="20"/>
      <c r="T29" s="20"/>
      <c r="U29" s="24">
        <f t="shared" ref="U29:U38" si="6">H29+K29+P29+R29+Q29+S29+O29</f>
        <v>85.00168022519594</v>
      </c>
    </row>
    <row r="30" spans="1:21" x14ac:dyDescent="0.2">
      <c r="A30" s="20" t="s">
        <v>35</v>
      </c>
      <c r="B30" s="20"/>
      <c r="C30" s="20" t="s">
        <v>126</v>
      </c>
      <c r="D30" s="20" t="s">
        <v>46</v>
      </c>
      <c r="E30" s="21">
        <v>17</v>
      </c>
      <c r="F30" s="25">
        <v>1.2508101851851852E-2</v>
      </c>
      <c r="G30" s="23">
        <f>1/(F30/$G$3)*100</f>
        <v>75.96927917090774</v>
      </c>
      <c r="H30" s="23">
        <f t="shared" si="3"/>
        <v>32.96927917090774</v>
      </c>
      <c r="I30" s="22">
        <v>3.2719907407407407E-3</v>
      </c>
      <c r="J30" s="23">
        <f t="shared" si="4"/>
        <v>90.201627166607707</v>
      </c>
      <c r="K30" s="23">
        <f t="shared" si="5"/>
        <v>43.701627166607707</v>
      </c>
      <c r="L30" s="21"/>
      <c r="M30" s="21"/>
      <c r="N30" s="21"/>
      <c r="O30" s="20"/>
      <c r="P30" s="20"/>
      <c r="Q30" s="20"/>
      <c r="R30" s="20">
        <v>8</v>
      </c>
      <c r="S30" s="20"/>
      <c r="T30" s="20"/>
      <c r="U30" s="24">
        <f t="shared" si="6"/>
        <v>84.670906337515447</v>
      </c>
    </row>
    <row r="31" spans="1:21" x14ac:dyDescent="0.2">
      <c r="A31" s="20" t="s">
        <v>35</v>
      </c>
      <c r="B31" s="20"/>
      <c r="C31" s="20" t="s">
        <v>260</v>
      </c>
      <c r="D31" s="20" t="s">
        <v>86</v>
      </c>
      <c r="E31" s="21">
        <v>17</v>
      </c>
      <c r="F31" s="25">
        <v>7.325231481481482E-3</v>
      </c>
      <c r="G31" s="23">
        <f>1/(F31/$F$3)*100</f>
        <v>74.577342392163075</v>
      </c>
      <c r="H31" s="23">
        <f t="shared" si="3"/>
        <v>31.577342392163075</v>
      </c>
      <c r="I31" s="22">
        <v>3.2951388888888891E-3</v>
      </c>
      <c r="J31" s="23">
        <f t="shared" si="4"/>
        <v>89.567966280295025</v>
      </c>
      <c r="K31" s="23">
        <f t="shared" si="5"/>
        <v>43.067966280295025</v>
      </c>
      <c r="L31" s="21"/>
      <c r="M31" s="21"/>
      <c r="N31" s="21"/>
      <c r="O31" s="20"/>
      <c r="P31" s="20"/>
      <c r="Q31" s="20"/>
      <c r="R31" s="20"/>
      <c r="S31" s="20">
        <v>5</v>
      </c>
      <c r="T31" s="20"/>
      <c r="U31" s="24">
        <f t="shared" si="6"/>
        <v>79.6453086724581</v>
      </c>
    </row>
    <row r="32" spans="1:21" x14ac:dyDescent="0.2">
      <c r="A32" s="20" t="s">
        <v>35</v>
      </c>
      <c r="B32" s="20"/>
      <c r="C32" s="20" t="s">
        <v>128</v>
      </c>
      <c r="D32" s="20" t="s">
        <v>129</v>
      </c>
      <c r="E32" s="21">
        <v>17</v>
      </c>
      <c r="F32" s="25">
        <v>1.1726851851851851E-2</v>
      </c>
      <c r="G32" s="23">
        <f>1/(F32/$G$3)*100</f>
        <v>81.030398736675906</v>
      </c>
      <c r="H32" s="23">
        <f t="shared" si="3"/>
        <v>38.030398736675906</v>
      </c>
      <c r="I32" s="60">
        <v>3.4490740740740745E-3</v>
      </c>
      <c r="J32" s="23">
        <f t="shared" si="4"/>
        <v>85.570469798657712</v>
      </c>
      <c r="K32" s="23">
        <f t="shared" si="5"/>
        <v>39.070469798657712</v>
      </c>
      <c r="L32" s="21"/>
      <c r="M32" s="21"/>
      <c r="N32" s="21"/>
      <c r="O32" s="20"/>
      <c r="P32" s="20"/>
      <c r="Q32" s="20"/>
      <c r="R32" s="20">
        <v>1</v>
      </c>
      <c r="S32" s="20"/>
      <c r="T32" s="20"/>
      <c r="U32" s="24">
        <f t="shared" si="6"/>
        <v>78.100868535333618</v>
      </c>
    </row>
    <row r="33" spans="1:21" x14ac:dyDescent="0.2">
      <c r="A33" s="20" t="s">
        <v>35</v>
      </c>
      <c r="B33" s="20"/>
      <c r="C33" s="20" t="s">
        <v>156</v>
      </c>
      <c r="D33" s="20" t="s">
        <v>131</v>
      </c>
      <c r="E33" s="21">
        <v>19</v>
      </c>
      <c r="F33" s="59">
        <v>7.013888888888889E-3</v>
      </c>
      <c r="G33" s="23">
        <f>1/(F33/$F$3)*100</f>
        <v>77.887788778877905</v>
      </c>
      <c r="H33" s="23">
        <f t="shared" si="3"/>
        <v>32.887788778877905</v>
      </c>
      <c r="I33" s="22">
        <v>3.472222222222222E-3</v>
      </c>
      <c r="J33" s="23">
        <f t="shared" si="4"/>
        <v>85</v>
      </c>
      <c r="K33" s="23">
        <f t="shared" si="5"/>
        <v>37.5</v>
      </c>
      <c r="L33" s="21"/>
      <c r="M33" s="21"/>
      <c r="N33" s="21"/>
      <c r="O33" s="20"/>
      <c r="P33" s="20"/>
      <c r="Q33" s="20">
        <v>1</v>
      </c>
      <c r="R33" s="20">
        <v>3</v>
      </c>
      <c r="S33" s="20"/>
      <c r="T33" s="20"/>
      <c r="U33" s="24">
        <f t="shared" si="6"/>
        <v>74.387788778877905</v>
      </c>
    </row>
    <row r="34" spans="1:21" x14ac:dyDescent="0.2">
      <c r="A34" s="20" t="s">
        <v>35</v>
      </c>
      <c r="B34" s="20"/>
      <c r="C34" s="20" t="s">
        <v>178</v>
      </c>
      <c r="D34" s="20" t="s">
        <v>179</v>
      </c>
      <c r="E34" s="21">
        <v>20</v>
      </c>
      <c r="F34" s="25">
        <v>1.1729166666666667E-2</v>
      </c>
      <c r="G34" s="23">
        <f>1/(F34/$G$3)*100</f>
        <v>81.014406946911393</v>
      </c>
      <c r="H34" s="23">
        <f t="shared" si="3"/>
        <v>35.014406946911393</v>
      </c>
      <c r="I34" s="22">
        <v>3.5381944444444445E-3</v>
      </c>
      <c r="J34" s="23">
        <f t="shared" si="4"/>
        <v>83.415112855740915</v>
      </c>
      <c r="K34" s="23">
        <f t="shared" si="5"/>
        <v>35.415112855740915</v>
      </c>
      <c r="L34" s="21"/>
      <c r="M34" s="21"/>
      <c r="N34" s="21"/>
      <c r="O34" s="20"/>
      <c r="P34" s="20"/>
      <c r="Q34" s="20"/>
      <c r="R34" s="20">
        <v>1</v>
      </c>
      <c r="S34" s="20"/>
      <c r="T34" s="20"/>
      <c r="U34" s="24">
        <f t="shared" si="6"/>
        <v>71.429519802652308</v>
      </c>
    </row>
    <row r="35" spans="1:21" x14ac:dyDescent="0.2">
      <c r="A35" s="20" t="s">
        <v>35</v>
      </c>
      <c r="B35" s="20"/>
      <c r="C35" s="20" t="s">
        <v>25</v>
      </c>
      <c r="D35" s="20" t="s">
        <v>26</v>
      </c>
      <c r="E35" s="21">
        <v>24</v>
      </c>
      <c r="F35" s="59">
        <v>1.0706018518518517E-2</v>
      </c>
      <c r="G35" s="23">
        <f>1/(F35/$G$3)*100</f>
        <v>88.756756756756772</v>
      </c>
      <c r="H35" s="23"/>
      <c r="I35" s="60">
        <v>3.0428240740740741E-3</v>
      </c>
      <c r="J35" s="23">
        <f>1/(I35/$J$3)*100</f>
        <v>96.995055154050974</v>
      </c>
      <c r="K35" s="23"/>
      <c r="L35" s="21" t="s">
        <v>275</v>
      </c>
      <c r="M35" s="21"/>
      <c r="N35" s="21" t="s">
        <v>160</v>
      </c>
      <c r="O35" s="20"/>
      <c r="P35" s="20">
        <v>24</v>
      </c>
      <c r="Q35" s="20"/>
      <c r="R35" s="20"/>
      <c r="S35" s="20"/>
      <c r="T35" s="20">
        <v>25</v>
      </c>
      <c r="U35" s="24">
        <f>H35+K35+P35+R35+Q35+S35+O35+T35</f>
        <v>49</v>
      </c>
    </row>
    <row r="36" spans="1:21" x14ac:dyDescent="0.2">
      <c r="A36" s="72" t="s">
        <v>27</v>
      </c>
      <c r="B36" s="72"/>
      <c r="C36" s="20" t="s">
        <v>32</v>
      </c>
      <c r="D36" s="20" t="s">
        <v>24</v>
      </c>
      <c r="E36" s="21">
        <v>21</v>
      </c>
      <c r="F36" s="59">
        <v>1.1206018518518518E-2</v>
      </c>
      <c r="G36" s="23">
        <f>1/(F36/$G$3)*100</f>
        <v>84.796529642635832</v>
      </c>
      <c r="H36" s="23"/>
      <c r="I36" s="60">
        <v>3.2175925925925926E-3</v>
      </c>
      <c r="J36" s="23">
        <f>1/(I36/$J$3)*100</f>
        <v>91.72661870503596</v>
      </c>
      <c r="K36" s="23"/>
      <c r="L36" s="21" t="s">
        <v>270</v>
      </c>
      <c r="M36" s="21"/>
      <c r="N36" s="21" t="s">
        <v>160</v>
      </c>
      <c r="O36" s="20"/>
      <c r="P36" s="20">
        <v>16</v>
      </c>
      <c r="Q36" s="20"/>
      <c r="R36" s="20"/>
      <c r="S36" s="20">
        <v>11</v>
      </c>
      <c r="T36" s="20"/>
      <c r="U36" s="24">
        <f>H36+K36+P36+R36+Q36+S36+O36</f>
        <v>27</v>
      </c>
    </row>
    <row r="37" spans="1:21" x14ac:dyDescent="0.2">
      <c r="A37" s="20" t="s">
        <v>35</v>
      </c>
      <c r="B37" s="20"/>
      <c r="C37" s="20" t="s">
        <v>154</v>
      </c>
      <c r="D37" s="20" t="s">
        <v>155</v>
      </c>
      <c r="E37" s="21">
        <v>23</v>
      </c>
      <c r="F37" s="25"/>
      <c r="G37" s="23"/>
      <c r="H37" s="23"/>
      <c r="I37" s="22">
        <v>3.530092592592592E-3</v>
      </c>
      <c r="J37" s="23">
        <f t="shared" si="4"/>
        <v>83.606557377049199</v>
      </c>
      <c r="K37" s="23">
        <f t="shared" si="5"/>
        <v>34.106557377049199</v>
      </c>
      <c r="L37" s="21"/>
      <c r="M37" s="21"/>
      <c r="N37" s="21"/>
      <c r="O37" s="20"/>
      <c r="P37" s="20"/>
      <c r="Q37" s="20">
        <v>4</v>
      </c>
      <c r="R37" s="20"/>
      <c r="S37" s="20">
        <v>4</v>
      </c>
      <c r="T37" s="20"/>
      <c r="U37" s="24">
        <f t="shared" si="6"/>
        <v>42.106557377049199</v>
      </c>
    </row>
    <row r="38" spans="1:21" x14ac:dyDescent="0.2">
      <c r="A38" s="20" t="s">
        <v>35</v>
      </c>
      <c r="B38" s="20"/>
      <c r="C38" s="20" t="s">
        <v>149</v>
      </c>
      <c r="D38" s="20" t="s">
        <v>84</v>
      </c>
      <c r="E38" s="21">
        <v>22</v>
      </c>
      <c r="F38" s="25"/>
      <c r="G38" s="23"/>
      <c r="H38" s="23"/>
      <c r="I38" s="22"/>
      <c r="J38" s="23"/>
      <c r="K38" s="23"/>
      <c r="L38" s="21"/>
      <c r="M38" s="21"/>
      <c r="N38" s="21"/>
      <c r="O38" s="20"/>
      <c r="P38" s="20"/>
      <c r="Q38" s="20">
        <v>6</v>
      </c>
      <c r="R38" s="20"/>
      <c r="S38" s="20"/>
      <c r="T38" s="20"/>
      <c r="U38" s="24">
        <f t="shared" si="6"/>
        <v>6</v>
      </c>
    </row>
    <row r="39" spans="1:21" x14ac:dyDescent="0.2">
      <c r="A39" s="20"/>
      <c r="B39" s="20"/>
      <c r="C39" s="20" t="s">
        <v>268</v>
      </c>
      <c r="D39" s="20" t="s">
        <v>269</v>
      </c>
      <c r="E39" s="21">
        <v>18</v>
      </c>
      <c r="F39" s="25"/>
      <c r="G39" s="23"/>
      <c r="H39" s="23"/>
      <c r="I39" s="22"/>
      <c r="J39" s="23"/>
      <c r="K39" s="23"/>
      <c r="L39" s="21"/>
      <c r="M39" s="21"/>
      <c r="N39" s="21"/>
      <c r="O39" s="20"/>
      <c r="P39" s="20"/>
      <c r="Q39" s="20"/>
      <c r="R39" s="20"/>
      <c r="S39" s="20"/>
      <c r="T39" s="20">
        <v>1</v>
      </c>
      <c r="U39" s="24">
        <f>H39+K39+P39+R39+Q39+S39+T39</f>
        <v>1</v>
      </c>
    </row>
    <row r="40" spans="1:21" x14ac:dyDescent="0.2">
      <c r="C40" s="61" t="s">
        <v>263</v>
      </c>
    </row>
    <row r="41" spans="1:21" x14ac:dyDescent="0.2">
      <c r="C41" s="77" t="s">
        <v>264</v>
      </c>
    </row>
  </sheetData>
  <autoFilter ref="A5:U5">
    <sortState ref="A6:U39">
      <sortCondition descending="1" ref="U5"/>
    </sortState>
  </autoFilter>
  <sortState ref="A10:U39">
    <sortCondition descending="1" ref="U10"/>
  </sortState>
  <mergeCells count="3">
    <mergeCell ref="E1:H1"/>
    <mergeCell ref="F4:H4"/>
    <mergeCell ref="I4:K4"/>
  </mergeCells>
  <pageMargins left="0.7" right="0.7" top="0.75" bottom="0.75" header="0.3" footer="0.3"/>
  <pageSetup orientation="portrait" verticalDpi="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1"/>
  <sheetViews>
    <sheetView workbookViewId="0">
      <selection activeCell="A22" sqref="A22:XFD22"/>
    </sheetView>
  </sheetViews>
  <sheetFormatPr baseColWidth="10" defaultRowHeight="15" x14ac:dyDescent="0.2"/>
  <cols>
    <col min="1" max="1" width="20" style="63" customWidth="1"/>
  </cols>
  <sheetData>
    <row r="1" spans="1:1" ht="15" customHeight="1" x14ac:dyDescent="0.2">
      <c r="A1" s="64" t="s">
        <v>88</v>
      </c>
    </row>
    <row r="2" spans="1:1" ht="15" customHeight="1" x14ac:dyDescent="0.2">
      <c r="A2" s="64" t="s">
        <v>89</v>
      </c>
    </row>
    <row r="3" spans="1:1" ht="15" customHeight="1" x14ac:dyDescent="0.2">
      <c r="A3" s="64" t="s">
        <v>90</v>
      </c>
    </row>
    <row r="4" spans="1:1" ht="15" customHeight="1" x14ac:dyDescent="0.2">
      <c r="A4" s="64" t="s">
        <v>91</v>
      </c>
    </row>
    <row r="5" spans="1:1" ht="15" customHeight="1" x14ac:dyDescent="0.2">
      <c r="A5" s="64" t="s">
        <v>92</v>
      </c>
    </row>
    <row r="6" spans="1:1" ht="15" customHeight="1" x14ac:dyDescent="0.2">
      <c r="A6" s="64" t="s">
        <v>93</v>
      </c>
    </row>
    <row r="7" spans="1:1" ht="15" customHeight="1" x14ac:dyDescent="0.2">
      <c r="A7" s="64" t="s">
        <v>94</v>
      </c>
    </row>
    <row r="8" spans="1:1" ht="15" customHeight="1" x14ac:dyDescent="0.2">
      <c r="A8" s="64" t="s">
        <v>95</v>
      </c>
    </row>
    <row r="10" spans="1:1" x14ac:dyDescent="0.2">
      <c r="A10" s="65" t="s">
        <v>96</v>
      </c>
    </row>
    <row r="11" spans="1:1" ht="17" x14ac:dyDescent="0.2">
      <c r="A11" s="64" t="s">
        <v>105</v>
      </c>
    </row>
    <row r="12" spans="1:1" x14ac:dyDescent="0.2">
      <c r="A12" s="64" t="s">
        <v>103</v>
      </c>
    </row>
    <row r="13" spans="1:1" x14ac:dyDescent="0.2">
      <c r="A13" s="66" t="s">
        <v>104</v>
      </c>
    </row>
    <row r="14" spans="1:1" x14ac:dyDescent="0.2">
      <c r="A14" s="66" t="s">
        <v>106</v>
      </c>
    </row>
    <row r="15" spans="1:1" x14ac:dyDescent="0.2">
      <c r="A15" s="66"/>
    </row>
    <row r="16" spans="1:1" x14ac:dyDescent="0.2">
      <c r="A16" s="65" t="s">
        <v>97</v>
      </c>
    </row>
    <row r="17" spans="1:1" x14ac:dyDescent="0.2">
      <c r="A17" s="65" t="s">
        <v>98</v>
      </c>
    </row>
    <row r="18" spans="1:1" x14ac:dyDescent="0.2">
      <c r="A18" s="64" t="s">
        <v>99</v>
      </c>
    </row>
    <row r="19" spans="1:1" x14ac:dyDescent="0.2">
      <c r="A19" s="65" t="s">
        <v>100</v>
      </c>
    </row>
    <row r="20" spans="1:1" x14ac:dyDescent="0.2">
      <c r="A20" s="65" t="s">
        <v>101</v>
      </c>
    </row>
    <row r="21" spans="1:1" x14ac:dyDescent="0.2">
      <c r="A21" s="64" t="s">
        <v>102</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3"/>
  <sheetViews>
    <sheetView workbookViewId="0">
      <selection activeCell="A3" sqref="A3"/>
    </sheetView>
  </sheetViews>
  <sheetFormatPr baseColWidth="10" defaultRowHeight="15" x14ac:dyDescent="0.2"/>
  <sheetData>
    <row r="1" spans="1:1" x14ac:dyDescent="0.2">
      <c r="A1" t="s">
        <v>189</v>
      </c>
    </row>
    <row r="2" spans="1:1" x14ac:dyDescent="0.2">
      <c r="A2" t="s">
        <v>180</v>
      </c>
    </row>
    <row r="3" spans="1:1" x14ac:dyDescent="0.2">
      <c r="A3" s="73" t="s">
        <v>192</v>
      </c>
    </row>
    <row r="4" spans="1:1" x14ac:dyDescent="0.2">
      <c r="A4" t="s">
        <v>181</v>
      </c>
    </row>
    <row r="5" spans="1:1" x14ac:dyDescent="0.2">
      <c r="A5" t="s">
        <v>182</v>
      </c>
    </row>
    <row r="6" spans="1:1" x14ac:dyDescent="0.2">
      <c r="A6" t="s">
        <v>183</v>
      </c>
    </row>
    <row r="7" spans="1:1" x14ac:dyDescent="0.2">
      <c r="A7" s="73" t="s">
        <v>191</v>
      </c>
    </row>
    <row r="8" spans="1:1" x14ac:dyDescent="0.2">
      <c r="A8" t="s">
        <v>184</v>
      </c>
    </row>
    <row r="9" spans="1:1" x14ac:dyDescent="0.2">
      <c r="A9" t="s">
        <v>185</v>
      </c>
    </row>
    <row r="10" spans="1:1" x14ac:dyDescent="0.2">
      <c r="A10" t="s">
        <v>186</v>
      </c>
    </row>
    <row r="11" spans="1:1" x14ac:dyDescent="0.2">
      <c r="A11" s="73" t="s">
        <v>190</v>
      </c>
    </row>
    <row r="12" spans="1:1" x14ac:dyDescent="0.2">
      <c r="A12" t="s">
        <v>187</v>
      </c>
    </row>
    <row r="13" spans="1:1" x14ac:dyDescent="0.2">
      <c r="A13" t="s">
        <v>188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H32"/>
  <sheetViews>
    <sheetView topLeftCell="A3" zoomScale="80" zoomScaleNormal="80" workbookViewId="0">
      <selection activeCell="C12" sqref="C12"/>
    </sheetView>
  </sheetViews>
  <sheetFormatPr baseColWidth="10" defaultRowHeight="15" x14ac:dyDescent="0.2"/>
  <cols>
    <col min="2" max="2" width="30.1640625" customWidth="1"/>
    <col min="3" max="3" width="23.5" customWidth="1"/>
    <col min="4" max="4" width="25.5" customWidth="1"/>
    <col min="5" max="5" width="27.5" customWidth="1"/>
    <col min="6" max="6" width="24.83203125" customWidth="1"/>
    <col min="7" max="7" width="24.33203125" customWidth="1"/>
  </cols>
  <sheetData>
    <row r="2" spans="1:8" x14ac:dyDescent="0.2">
      <c r="B2" t="s">
        <v>193</v>
      </c>
      <c r="D2" t="s">
        <v>194</v>
      </c>
      <c r="F2" t="s">
        <v>195</v>
      </c>
    </row>
    <row r="3" spans="1:8" x14ac:dyDescent="0.2">
      <c r="B3" t="s">
        <v>196</v>
      </c>
      <c r="D3" t="s">
        <v>197</v>
      </c>
      <c r="F3" t="s">
        <v>266</v>
      </c>
    </row>
    <row r="5" spans="1:8" x14ac:dyDescent="0.2">
      <c r="B5" t="s">
        <v>198</v>
      </c>
      <c r="C5" t="s">
        <v>199</v>
      </c>
      <c r="D5" t="s">
        <v>198</v>
      </c>
      <c r="E5" t="s">
        <v>199</v>
      </c>
      <c r="F5" t="s">
        <v>198</v>
      </c>
      <c r="G5" t="s">
        <v>199</v>
      </c>
      <c r="H5" s="74"/>
    </row>
    <row r="6" spans="1:8" x14ac:dyDescent="0.2">
      <c r="A6">
        <v>1</v>
      </c>
      <c r="B6" s="74" t="s">
        <v>239</v>
      </c>
      <c r="C6" s="74" t="s">
        <v>200</v>
      </c>
      <c r="D6" s="74" t="s">
        <v>201</v>
      </c>
      <c r="E6" s="74" t="s">
        <v>202</v>
      </c>
      <c r="F6" s="74" t="s">
        <v>223</v>
      </c>
      <c r="G6" s="74" t="s">
        <v>224</v>
      </c>
    </row>
    <row r="7" spans="1:8" x14ac:dyDescent="0.2">
      <c r="A7">
        <v>2</v>
      </c>
      <c r="B7" s="74" t="s">
        <v>239</v>
      </c>
      <c r="C7" s="74" t="s">
        <v>205</v>
      </c>
      <c r="D7" s="74" t="s">
        <v>201</v>
      </c>
      <c r="E7" s="74" t="s">
        <v>206</v>
      </c>
      <c r="F7" s="74" t="s">
        <v>220</v>
      </c>
      <c r="G7" s="74" t="s">
        <v>221</v>
      </c>
    </row>
    <row r="8" spans="1:8" x14ac:dyDescent="0.2">
      <c r="A8">
        <v>3</v>
      </c>
      <c r="B8" s="74" t="s">
        <v>208</v>
      </c>
      <c r="C8" s="74" t="s">
        <v>209</v>
      </c>
      <c r="D8" s="74" t="s">
        <v>201</v>
      </c>
      <c r="E8" s="74" t="s">
        <v>210</v>
      </c>
      <c r="F8" s="74" t="s">
        <v>213</v>
      </c>
      <c r="G8" s="74" t="s">
        <v>214</v>
      </c>
    </row>
    <row r="9" spans="1:8" x14ac:dyDescent="0.2">
      <c r="A9">
        <v>4</v>
      </c>
      <c r="B9" s="74" t="s">
        <v>208</v>
      </c>
      <c r="C9" s="74" t="s">
        <v>253</v>
      </c>
      <c r="D9" s="74" t="s">
        <v>201</v>
      </c>
      <c r="E9" s="74" t="s">
        <v>212</v>
      </c>
      <c r="F9" s="74" t="s">
        <v>217</v>
      </c>
      <c r="G9" s="74" t="s">
        <v>218</v>
      </c>
    </row>
    <row r="10" spans="1:8" x14ac:dyDescent="0.2">
      <c r="A10">
        <v>5</v>
      </c>
      <c r="B10" s="74" t="s">
        <v>254</v>
      </c>
      <c r="C10" s="74" t="s">
        <v>255</v>
      </c>
      <c r="D10" s="74" t="s">
        <v>215</v>
      </c>
      <c r="E10" s="74" t="s">
        <v>216</v>
      </c>
      <c r="F10" s="74" t="s">
        <v>251</v>
      </c>
      <c r="G10" s="74" t="s">
        <v>252</v>
      </c>
    </row>
    <row r="11" spans="1:8" x14ac:dyDescent="0.2">
      <c r="A11">
        <v>6</v>
      </c>
      <c r="B11" s="74" t="s">
        <v>254</v>
      </c>
      <c r="C11" s="74" t="s">
        <v>267</v>
      </c>
      <c r="D11" s="74" t="s">
        <v>208</v>
      </c>
      <c r="E11" s="74" t="s">
        <v>219</v>
      </c>
      <c r="F11" s="74" t="s">
        <v>203</v>
      </c>
      <c r="G11" s="74" t="s">
        <v>204</v>
      </c>
    </row>
    <row r="12" spans="1:8" x14ac:dyDescent="0.2">
      <c r="A12">
        <v>7</v>
      </c>
      <c r="B12" s="74" t="s">
        <v>256</v>
      </c>
      <c r="C12" s="74" t="s">
        <v>257</v>
      </c>
      <c r="D12" s="74" t="s">
        <v>208</v>
      </c>
      <c r="E12" s="74" t="s">
        <v>222</v>
      </c>
      <c r="F12" s="74" t="s">
        <v>203</v>
      </c>
      <c r="G12" s="74" t="s">
        <v>207</v>
      </c>
    </row>
    <row r="13" spans="1:8" x14ac:dyDescent="0.2">
      <c r="A13">
        <v>8</v>
      </c>
      <c r="B13" s="74"/>
      <c r="C13" s="74"/>
      <c r="D13" s="74" t="s">
        <v>208</v>
      </c>
      <c r="E13" s="74" t="s">
        <v>216</v>
      </c>
      <c r="F13" s="74" t="s">
        <v>203</v>
      </c>
      <c r="G13" s="74" t="s">
        <v>211</v>
      </c>
    </row>
    <row r="14" spans="1:8" x14ac:dyDescent="0.2">
      <c r="A14">
        <v>9</v>
      </c>
      <c r="B14" s="74"/>
      <c r="C14" s="74"/>
      <c r="D14" s="74" t="s">
        <v>208</v>
      </c>
      <c r="E14" s="74" t="s">
        <v>244</v>
      </c>
      <c r="F14" s="74" t="s">
        <v>203</v>
      </c>
      <c r="G14" s="74" t="s">
        <v>250</v>
      </c>
    </row>
    <row r="15" spans="1:8" x14ac:dyDescent="0.2">
      <c r="A15">
        <v>10</v>
      </c>
      <c r="B15" s="74"/>
      <c r="C15" s="74"/>
      <c r="D15" s="74" t="s">
        <v>241</v>
      </c>
      <c r="E15" s="74" t="s">
        <v>242</v>
      </c>
      <c r="F15" s="74"/>
      <c r="G15" s="74"/>
    </row>
    <row r="16" spans="1:8" x14ac:dyDescent="0.2">
      <c r="A16">
        <v>11</v>
      </c>
      <c r="B16" s="74"/>
      <c r="C16" s="74"/>
      <c r="D16" s="74" t="s">
        <v>225</v>
      </c>
      <c r="E16" s="74" t="s">
        <v>226</v>
      </c>
      <c r="F16" s="74"/>
      <c r="G16" s="74"/>
    </row>
    <row r="17" spans="1:7" x14ac:dyDescent="0.2">
      <c r="A17">
        <v>12</v>
      </c>
      <c r="B17" s="74"/>
      <c r="C17" s="74"/>
      <c r="D17" s="74" t="s">
        <v>225</v>
      </c>
      <c r="E17" s="74" t="s">
        <v>227</v>
      </c>
      <c r="F17" s="74"/>
      <c r="G17" s="74"/>
    </row>
    <row r="18" spans="1:7" x14ac:dyDescent="0.2">
      <c r="A18">
        <v>13</v>
      </c>
      <c r="B18" s="74"/>
      <c r="C18" s="74"/>
      <c r="D18" s="74" t="s">
        <v>225</v>
      </c>
      <c r="E18" s="74" t="s">
        <v>228</v>
      </c>
      <c r="F18" s="74"/>
      <c r="G18" s="74"/>
    </row>
    <row r="19" spans="1:7" x14ac:dyDescent="0.2">
      <c r="A19">
        <v>14</v>
      </c>
      <c r="B19" s="74"/>
      <c r="C19" s="74"/>
      <c r="D19" s="74" t="s">
        <v>229</v>
      </c>
      <c r="E19" s="74" t="s">
        <v>206</v>
      </c>
      <c r="F19" s="74"/>
      <c r="G19" s="74"/>
    </row>
    <row r="20" spans="1:7" x14ac:dyDescent="0.2">
      <c r="A20">
        <v>15</v>
      </c>
      <c r="B20" s="74"/>
      <c r="C20" s="74"/>
      <c r="D20" s="74" t="s">
        <v>229</v>
      </c>
      <c r="E20" s="74" t="s">
        <v>230</v>
      </c>
      <c r="F20" s="74"/>
      <c r="G20" s="74"/>
    </row>
    <row r="21" spans="1:7" x14ac:dyDescent="0.2">
      <c r="A21">
        <v>16</v>
      </c>
      <c r="B21" s="74"/>
      <c r="C21" s="74"/>
      <c r="D21" s="74" t="s">
        <v>229</v>
      </c>
      <c r="E21" s="74" t="s">
        <v>243</v>
      </c>
      <c r="F21" s="74"/>
      <c r="G21" s="74"/>
    </row>
    <row r="22" spans="1:7" x14ac:dyDescent="0.2">
      <c r="A22">
        <v>17</v>
      </c>
      <c r="B22" s="74"/>
      <c r="C22" s="74"/>
      <c r="D22" s="74" t="s">
        <v>229</v>
      </c>
      <c r="E22" s="74" t="s">
        <v>265</v>
      </c>
      <c r="F22" s="74"/>
      <c r="G22" s="74"/>
    </row>
    <row r="23" spans="1:7" x14ac:dyDescent="0.2">
      <c r="A23">
        <v>18</v>
      </c>
      <c r="B23" s="74"/>
      <c r="C23" s="74"/>
      <c r="D23" s="74" t="s">
        <v>231</v>
      </c>
      <c r="E23" s="74" t="s">
        <v>232</v>
      </c>
      <c r="F23" s="74"/>
      <c r="G23" s="74"/>
    </row>
    <row r="24" spans="1:7" x14ac:dyDescent="0.2">
      <c r="A24">
        <v>19</v>
      </c>
      <c r="B24" s="74"/>
      <c r="C24" s="74"/>
      <c r="D24" s="74" t="s">
        <v>245</v>
      </c>
      <c r="E24" s="74" t="s">
        <v>246</v>
      </c>
      <c r="F24" s="74"/>
      <c r="G24" s="74"/>
    </row>
    <row r="25" spans="1:7" x14ac:dyDescent="0.2">
      <c r="A25">
        <v>20</v>
      </c>
      <c r="B25" s="74"/>
      <c r="C25" s="74"/>
      <c r="D25" s="74" t="s">
        <v>233</v>
      </c>
      <c r="E25" s="74" t="s">
        <v>234</v>
      </c>
      <c r="F25" s="74"/>
      <c r="G25" s="74"/>
    </row>
    <row r="26" spans="1:7" x14ac:dyDescent="0.2">
      <c r="A26">
        <v>21</v>
      </c>
      <c r="B26" s="74"/>
      <c r="C26" s="74"/>
      <c r="D26" s="74" t="s">
        <v>235</v>
      </c>
      <c r="E26" s="74" t="s">
        <v>236</v>
      </c>
      <c r="F26" s="74"/>
      <c r="G26" s="74"/>
    </row>
    <row r="27" spans="1:7" x14ac:dyDescent="0.2">
      <c r="A27">
        <v>22</v>
      </c>
      <c r="B27" s="74"/>
      <c r="C27" s="74"/>
      <c r="D27" s="74" t="s">
        <v>235</v>
      </c>
      <c r="E27" s="74" t="s">
        <v>237</v>
      </c>
      <c r="F27" s="74"/>
      <c r="G27" s="74"/>
    </row>
    <row r="28" spans="1:7" x14ac:dyDescent="0.2">
      <c r="A28">
        <v>23</v>
      </c>
      <c r="B28" s="74"/>
      <c r="C28" s="74"/>
      <c r="D28" s="74" t="s">
        <v>235</v>
      </c>
      <c r="E28" s="74" t="s">
        <v>238</v>
      </c>
      <c r="F28" s="74"/>
      <c r="G28" s="74"/>
    </row>
    <row r="29" spans="1:7" x14ac:dyDescent="0.2">
      <c r="A29">
        <v>24</v>
      </c>
      <c r="B29" s="74"/>
      <c r="C29" s="74"/>
      <c r="D29" s="74" t="s">
        <v>239</v>
      </c>
      <c r="E29" s="74" t="s">
        <v>240</v>
      </c>
      <c r="F29" s="74"/>
      <c r="G29" s="74"/>
    </row>
    <row r="30" spans="1:7" x14ac:dyDescent="0.2">
      <c r="B30" s="74"/>
      <c r="C30" s="74"/>
      <c r="F30" s="74"/>
      <c r="G30" s="74"/>
    </row>
    <row r="31" spans="1:7" x14ac:dyDescent="0.2">
      <c r="B31" s="74"/>
      <c r="C31" s="74"/>
      <c r="D31" s="74"/>
      <c r="E31" s="74"/>
      <c r="F31" s="74"/>
      <c r="G31" s="74"/>
    </row>
    <row r="32" spans="1:7" x14ac:dyDescent="0.2">
      <c r="B32" t="s">
        <v>247</v>
      </c>
      <c r="D32" t="s">
        <v>248</v>
      </c>
      <c r="F32" t="s">
        <v>249</v>
      </c>
    </row>
  </sheetData>
  <sortState ref="F6:G14">
    <sortCondition ref="F6"/>
  </sortState>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E34"/>
  <sheetViews>
    <sheetView topLeftCell="A2" workbookViewId="0">
      <selection activeCell="D9" sqref="D9"/>
    </sheetView>
  </sheetViews>
  <sheetFormatPr baseColWidth="10" defaultRowHeight="15" x14ac:dyDescent="0.2"/>
  <cols>
    <col min="3" max="3" width="27.5" customWidth="1"/>
    <col min="4" max="4" width="25.83203125" customWidth="1"/>
    <col min="5" max="5" width="25.5" customWidth="1"/>
  </cols>
  <sheetData>
    <row r="1" spans="2:5" ht="17" thickBot="1" x14ac:dyDescent="0.25">
      <c r="B1" s="71" t="s">
        <v>107</v>
      </c>
    </row>
    <row r="2" spans="2:5" ht="16" thickBot="1" x14ac:dyDescent="0.25">
      <c r="B2" s="67"/>
      <c r="C2" s="86" t="s">
        <v>108</v>
      </c>
      <c r="D2" s="68" t="s">
        <v>109</v>
      </c>
      <c r="E2" s="86" t="s">
        <v>111</v>
      </c>
    </row>
    <row r="3" spans="2:5" ht="16" thickBot="1" x14ac:dyDescent="0.25">
      <c r="B3" s="69"/>
      <c r="C3" s="87"/>
      <c r="D3" s="1" t="s">
        <v>110</v>
      </c>
      <c r="E3" s="87"/>
    </row>
    <row r="4" spans="2:5" ht="16" thickBot="1" x14ac:dyDescent="0.25">
      <c r="B4" s="70" t="s">
        <v>2</v>
      </c>
      <c r="C4" s="1" t="s">
        <v>74</v>
      </c>
      <c r="D4" s="1" t="s">
        <v>74</v>
      </c>
      <c r="E4" s="1" t="s">
        <v>74</v>
      </c>
    </row>
    <row r="5" spans="2:5" ht="16" thickBot="1" x14ac:dyDescent="0.25">
      <c r="B5" s="70">
        <v>1</v>
      </c>
      <c r="C5" s="1">
        <v>40</v>
      </c>
      <c r="D5" s="1">
        <v>30</v>
      </c>
      <c r="E5" s="1">
        <v>25</v>
      </c>
    </row>
    <row r="6" spans="2:5" ht="16" thickBot="1" x14ac:dyDescent="0.25">
      <c r="B6" s="70">
        <v>2</v>
      </c>
      <c r="C6" s="1">
        <v>35</v>
      </c>
      <c r="D6" s="1">
        <v>25</v>
      </c>
      <c r="E6" s="1">
        <v>20</v>
      </c>
    </row>
    <row r="7" spans="2:5" ht="16" thickBot="1" x14ac:dyDescent="0.25">
      <c r="B7" s="70">
        <v>3</v>
      </c>
      <c r="C7" s="1">
        <v>31</v>
      </c>
      <c r="D7" s="1">
        <v>21</v>
      </c>
      <c r="E7" s="1">
        <v>16</v>
      </c>
    </row>
    <row r="8" spans="2:5" ht="16" thickBot="1" x14ac:dyDescent="0.25">
      <c r="B8" s="70">
        <v>4</v>
      </c>
      <c r="C8" s="1">
        <v>28</v>
      </c>
      <c r="D8" s="1">
        <v>18</v>
      </c>
      <c r="E8" s="1">
        <v>13</v>
      </c>
    </row>
    <row r="9" spans="2:5" ht="16" thickBot="1" x14ac:dyDescent="0.25">
      <c r="B9" s="70">
        <v>5</v>
      </c>
      <c r="C9" s="1">
        <v>26</v>
      </c>
      <c r="D9" s="1">
        <v>16</v>
      </c>
      <c r="E9" s="1">
        <v>11</v>
      </c>
    </row>
    <row r="10" spans="2:5" ht="16" thickBot="1" x14ac:dyDescent="0.25">
      <c r="B10" s="70">
        <v>6</v>
      </c>
      <c r="C10" s="1">
        <v>25</v>
      </c>
      <c r="D10" s="1">
        <v>15</v>
      </c>
      <c r="E10" s="1">
        <v>10</v>
      </c>
    </row>
    <row r="11" spans="2:5" ht="16" thickBot="1" x14ac:dyDescent="0.25">
      <c r="B11" s="70">
        <v>7</v>
      </c>
      <c r="C11" s="1">
        <v>24</v>
      </c>
      <c r="D11" s="1">
        <v>14</v>
      </c>
      <c r="E11" s="1">
        <v>9</v>
      </c>
    </row>
    <row r="12" spans="2:5" ht="16" thickBot="1" x14ac:dyDescent="0.25">
      <c r="B12" s="70">
        <v>8</v>
      </c>
      <c r="C12" s="1">
        <v>23</v>
      </c>
      <c r="D12" s="1">
        <v>13</v>
      </c>
      <c r="E12" s="1">
        <v>8</v>
      </c>
    </row>
    <row r="13" spans="2:5" ht="16" thickBot="1" x14ac:dyDescent="0.25">
      <c r="B13" s="70">
        <v>9</v>
      </c>
      <c r="C13" s="1">
        <v>22</v>
      </c>
      <c r="D13" s="1">
        <v>12</v>
      </c>
      <c r="E13" s="1">
        <v>7</v>
      </c>
    </row>
    <row r="14" spans="2:5" ht="16" thickBot="1" x14ac:dyDescent="0.25">
      <c r="B14" s="70">
        <v>10</v>
      </c>
      <c r="C14" s="1">
        <v>21</v>
      </c>
      <c r="D14" s="1">
        <v>11</v>
      </c>
      <c r="E14" s="1">
        <v>6</v>
      </c>
    </row>
    <row r="15" spans="2:5" ht="16" thickBot="1" x14ac:dyDescent="0.25">
      <c r="B15" s="70">
        <v>11</v>
      </c>
      <c r="C15" s="1">
        <v>20</v>
      </c>
      <c r="D15" s="1">
        <v>10</v>
      </c>
      <c r="E15" s="1">
        <v>5</v>
      </c>
    </row>
    <row r="16" spans="2:5" ht="16" thickBot="1" x14ac:dyDescent="0.25">
      <c r="B16" s="70">
        <v>12</v>
      </c>
      <c r="C16" s="1">
        <v>19</v>
      </c>
      <c r="D16" s="1">
        <v>9</v>
      </c>
      <c r="E16" s="1">
        <v>4</v>
      </c>
    </row>
    <row r="17" spans="2:5" ht="16" thickBot="1" x14ac:dyDescent="0.25">
      <c r="B17" s="70">
        <v>13</v>
      </c>
      <c r="C17" s="1">
        <v>18</v>
      </c>
      <c r="D17" s="1">
        <v>8</v>
      </c>
      <c r="E17" s="1">
        <v>3</v>
      </c>
    </row>
    <row r="18" spans="2:5" ht="16" thickBot="1" x14ac:dyDescent="0.25">
      <c r="B18" s="70">
        <v>14</v>
      </c>
      <c r="C18" s="1">
        <v>17</v>
      </c>
      <c r="D18" s="1">
        <v>7</v>
      </c>
      <c r="E18" s="1">
        <v>2</v>
      </c>
    </row>
    <row r="19" spans="2:5" ht="16" thickBot="1" x14ac:dyDescent="0.25">
      <c r="B19" s="70">
        <v>15</v>
      </c>
      <c r="C19" s="1">
        <v>16</v>
      </c>
      <c r="D19" s="1">
        <v>6</v>
      </c>
      <c r="E19" s="1">
        <v>1</v>
      </c>
    </row>
    <row r="20" spans="2:5" ht="16" thickBot="1" x14ac:dyDescent="0.25">
      <c r="B20" s="70">
        <v>16</v>
      </c>
      <c r="C20" s="1">
        <v>15</v>
      </c>
      <c r="D20" s="1">
        <v>5</v>
      </c>
      <c r="E20" s="1"/>
    </row>
    <row r="21" spans="2:5" ht="16" thickBot="1" x14ac:dyDescent="0.25">
      <c r="B21" s="70">
        <v>17</v>
      </c>
      <c r="C21" s="1">
        <v>14</v>
      </c>
      <c r="D21" s="1">
        <v>4</v>
      </c>
      <c r="E21" s="1"/>
    </row>
    <row r="22" spans="2:5" ht="16" thickBot="1" x14ac:dyDescent="0.25">
      <c r="B22" s="70">
        <v>18</v>
      </c>
      <c r="C22" s="1">
        <v>13</v>
      </c>
      <c r="D22" s="1">
        <v>3</v>
      </c>
      <c r="E22" s="1"/>
    </row>
    <row r="23" spans="2:5" ht="16" thickBot="1" x14ac:dyDescent="0.25">
      <c r="B23" s="70">
        <v>19</v>
      </c>
      <c r="C23" s="1">
        <v>12</v>
      </c>
      <c r="D23" s="1">
        <v>2</v>
      </c>
      <c r="E23" s="1"/>
    </row>
    <row r="24" spans="2:5" ht="16" thickBot="1" x14ac:dyDescent="0.25">
      <c r="B24" s="70">
        <v>20</v>
      </c>
      <c r="C24" s="1">
        <v>11</v>
      </c>
      <c r="D24" s="1">
        <v>1</v>
      </c>
      <c r="E24" s="1"/>
    </row>
    <row r="25" spans="2:5" ht="16" thickBot="1" x14ac:dyDescent="0.25">
      <c r="B25" s="70">
        <v>21</v>
      </c>
      <c r="C25" s="1">
        <v>10</v>
      </c>
      <c r="D25" s="1"/>
      <c r="E25" s="1"/>
    </row>
    <row r="26" spans="2:5" ht="16" thickBot="1" x14ac:dyDescent="0.25">
      <c r="B26" s="70">
        <v>22</v>
      </c>
      <c r="C26" s="1">
        <v>9</v>
      </c>
      <c r="D26" s="1"/>
      <c r="E26" s="1"/>
    </row>
    <row r="27" spans="2:5" ht="16" thickBot="1" x14ac:dyDescent="0.25">
      <c r="B27" s="70">
        <v>23</v>
      </c>
      <c r="C27" s="1">
        <v>8</v>
      </c>
      <c r="D27" s="1"/>
      <c r="E27" s="1"/>
    </row>
    <row r="28" spans="2:5" ht="16" thickBot="1" x14ac:dyDescent="0.25">
      <c r="B28" s="70">
        <v>24</v>
      </c>
      <c r="C28" s="1">
        <v>7</v>
      </c>
      <c r="D28" s="1"/>
      <c r="E28" s="1"/>
    </row>
    <row r="29" spans="2:5" ht="16" thickBot="1" x14ac:dyDescent="0.25">
      <c r="B29" s="70">
        <v>25</v>
      </c>
      <c r="C29" s="1">
        <v>6</v>
      </c>
      <c r="D29" s="1"/>
      <c r="E29" s="1"/>
    </row>
    <row r="30" spans="2:5" ht="16" thickBot="1" x14ac:dyDescent="0.25">
      <c r="B30" s="70">
        <v>26</v>
      </c>
      <c r="C30" s="1">
        <v>5</v>
      </c>
      <c r="D30" s="1"/>
      <c r="E30" s="1"/>
    </row>
    <row r="31" spans="2:5" ht="16" thickBot="1" x14ac:dyDescent="0.25">
      <c r="B31" s="70">
        <v>27</v>
      </c>
      <c r="C31" s="1">
        <v>4</v>
      </c>
      <c r="D31" s="1"/>
      <c r="E31" s="1"/>
    </row>
    <row r="32" spans="2:5" ht="16" thickBot="1" x14ac:dyDescent="0.25">
      <c r="B32" s="70">
        <v>28</v>
      </c>
      <c r="C32" s="1">
        <v>3</v>
      </c>
      <c r="D32" s="1"/>
      <c r="E32" s="1"/>
    </row>
    <row r="33" spans="2:5" ht="16" thickBot="1" x14ac:dyDescent="0.25">
      <c r="B33" s="70">
        <v>29</v>
      </c>
      <c r="C33" s="1">
        <v>2</v>
      </c>
      <c r="D33" s="1"/>
      <c r="E33" s="1"/>
    </row>
    <row r="34" spans="2:5" ht="16" thickBot="1" x14ac:dyDescent="0.25">
      <c r="B34" s="70">
        <v>30</v>
      </c>
      <c r="C34" s="1">
        <v>1</v>
      </c>
      <c r="D34" s="1"/>
      <c r="E34" s="1"/>
    </row>
  </sheetData>
  <mergeCells count="2">
    <mergeCell ref="C2:C3"/>
    <mergeCell ref="E2:E3"/>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workbookViewId="0">
      <selection activeCell="F23" sqref="F23"/>
    </sheetView>
  </sheetViews>
  <sheetFormatPr baseColWidth="10" defaultRowHeight="15" x14ac:dyDescent="0.2"/>
  <sheetData>
    <row r="1" spans="1:11" ht="16" thickBot="1" x14ac:dyDescent="0.25">
      <c r="B1" s="88" t="s">
        <v>0</v>
      </c>
      <c r="C1" s="89"/>
      <c r="D1" s="89"/>
      <c r="E1" s="90"/>
      <c r="H1" s="91" t="s">
        <v>1</v>
      </c>
      <c r="I1" s="92"/>
      <c r="J1" s="92"/>
      <c r="K1" s="93"/>
    </row>
    <row r="2" spans="1:11" ht="16" thickBot="1" x14ac:dyDescent="0.25">
      <c r="A2" s="39" t="s">
        <v>74</v>
      </c>
      <c r="B2" s="40" t="s">
        <v>75</v>
      </c>
      <c r="C2" s="40">
        <v>400</v>
      </c>
      <c r="D2" s="40">
        <v>800</v>
      </c>
      <c r="E2" s="41">
        <v>1500</v>
      </c>
      <c r="G2" s="39" t="s">
        <v>74</v>
      </c>
      <c r="H2" s="42" t="s">
        <v>75</v>
      </c>
      <c r="I2" s="42" t="s">
        <v>76</v>
      </c>
      <c r="J2" s="42" t="s">
        <v>77</v>
      </c>
      <c r="K2" s="43" t="s">
        <v>78</v>
      </c>
    </row>
    <row r="3" spans="1:11" ht="16" thickBot="1" x14ac:dyDescent="0.25">
      <c r="A3" s="44">
        <v>50</v>
      </c>
      <c r="B3" s="45">
        <v>1</v>
      </c>
      <c r="C3" s="46">
        <v>0.18472222222222223</v>
      </c>
      <c r="D3" s="46">
        <v>0.38194444444444442</v>
      </c>
      <c r="E3" s="46">
        <v>0.72916666666666663</v>
      </c>
      <c r="G3" s="44">
        <v>50</v>
      </c>
      <c r="H3" s="47">
        <v>1</v>
      </c>
      <c r="I3" s="48">
        <v>0.36527777777777781</v>
      </c>
      <c r="J3" s="48">
        <v>0.63472222222222219</v>
      </c>
      <c r="K3" s="49">
        <v>1.3194444444444444</v>
      </c>
    </row>
    <row r="4" spans="1:11" ht="16" thickBot="1" x14ac:dyDescent="0.25">
      <c r="A4" s="44">
        <v>49</v>
      </c>
      <c r="B4" s="45">
        <v>0.99</v>
      </c>
      <c r="C4" s="46">
        <v>0.18680555555555556</v>
      </c>
      <c r="D4" s="46">
        <v>0.38611111111111113</v>
      </c>
      <c r="E4" s="46">
        <v>0.7368055555555556</v>
      </c>
      <c r="G4" s="44">
        <v>49</v>
      </c>
      <c r="H4" s="47">
        <v>0.99</v>
      </c>
      <c r="I4" s="46">
        <v>0.36874999999999997</v>
      </c>
      <c r="J4" s="46">
        <v>0.64097222222222217</v>
      </c>
      <c r="K4" s="50">
        <v>1.3326388888888889</v>
      </c>
    </row>
    <row r="5" spans="1:11" ht="16" thickBot="1" x14ac:dyDescent="0.25">
      <c r="A5" s="44">
        <v>48</v>
      </c>
      <c r="B5" s="45">
        <v>0.98</v>
      </c>
      <c r="C5" s="46">
        <v>0.18819444444444444</v>
      </c>
      <c r="D5" s="46">
        <v>0.38958333333333334</v>
      </c>
      <c r="E5" s="46">
        <v>0.74375000000000002</v>
      </c>
      <c r="G5" s="44">
        <v>48</v>
      </c>
      <c r="H5" s="47">
        <v>0.98</v>
      </c>
      <c r="I5" s="46">
        <v>0.37291666666666662</v>
      </c>
      <c r="J5" s="46">
        <v>0.6479166666666667</v>
      </c>
      <c r="K5" s="50">
        <v>1.346527777777778</v>
      </c>
    </row>
    <row r="6" spans="1:11" ht="16" thickBot="1" x14ac:dyDescent="0.25">
      <c r="A6" s="44">
        <v>47</v>
      </c>
      <c r="B6" s="45">
        <v>0.97</v>
      </c>
      <c r="C6" s="46">
        <v>0.19027777777777777</v>
      </c>
      <c r="D6" s="46">
        <v>0.39374999999999999</v>
      </c>
      <c r="E6" s="46">
        <v>0.75138888888888899</v>
      </c>
      <c r="G6" s="44">
        <v>47</v>
      </c>
      <c r="H6" s="47">
        <v>0.97</v>
      </c>
      <c r="I6" s="46">
        <v>0.37638888888888888</v>
      </c>
      <c r="J6" s="46">
        <v>0.65416666666666667</v>
      </c>
      <c r="K6" s="50">
        <v>1.3604166666666666</v>
      </c>
    </row>
    <row r="7" spans="1:11" ht="16" thickBot="1" x14ac:dyDescent="0.25">
      <c r="A7" s="44">
        <v>46</v>
      </c>
      <c r="B7" s="45">
        <v>0.96</v>
      </c>
      <c r="C7" s="46">
        <v>0.19236111111111112</v>
      </c>
      <c r="D7" s="46">
        <v>0.3979166666666667</v>
      </c>
      <c r="E7" s="46">
        <v>0.7597222222222223</v>
      </c>
      <c r="G7" s="44">
        <v>46</v>
      </c>
      <c r="H7" s="47">
        <v>0.96</v>
      </c>
      <c r="I7" s="46">
        <v>0.38055555555555554</v>
      </c>
      <c r="J7" s="46">
        <v>0.66111111111111109</v>
      </c>
      <c r="K7" s="50">
        <v>1.3743055555555557</v>
      </c>
    </row>
    <row r="8" spans="1:11" ht="16" thickBot="1" x14ac:dyDescent="0.25">
      <c r="A8" s="44">
        <v>45</v>
      </c>
      <c r="B8" s="45">
        <v>0.95</v>
      </c>
      <c r="C8" s="46">
        <v>0.19444444444444445</v>
      </c>
      <c r="D8" s="46">
        <v>0.40208333333333335</v>
      </c>
      <c r="E8" s="46">
        <v>0.76736111111111116</v>
      </c>
      <c r="G8" s="44">
        <v>45</v>
      </c>
      <c r="H8" s="47">
        <v>0.95</v>
      </c>
      <c r="I8" s="46">
        <v>0.38472222222222219</v>
      </c>
      <c r="J8" s="46">
        <v>0.66805555555555562</v>
      </c>
      <c r="K8" s="50">
        <v>1.3888888888888891</v>
      </c>
    </row>
    <row r="9" spans="1:11" ht="16" thickBot="1" x14ac:dyDescent="0.25">
      <c r="A9" s="44">
        <v>44</v>
      </c>
      <c r="B9" s="45">
        <v>0.94</v>
      </c>
      <c r="C9" s="46">
        <v>0.19652777777777777</v>
      </c>
      <c r="D9" s="46">
        <v>0.40625</v>
      </c>
      <c r="E9" s="46">
        <v>0.77569444444444446</v>
      </c>
      <c r="G9" s="44">
        <v>44</v>
      </c>
      <c r="H9" s="47">
        <v>0.94</v>
      </c>
      <c r="I9" s="46">
        <v>0.3888888888888889</v>
      </c>
      <c r="J9" s="46">
        <v>0.67499999999999993</v>
      </c>
      <c r="K9" s="50">
        <v>1.403472222222222</v>
      </c>
    </row>
    <row r="10" spans="1:11" ht="16" thickBot="1" x14ac:dyDescent="0.25">
      <c r="A10" s="44">
        <v>43</v>
      </c>
      <c r="B10" s="45">
        <v>0.93</v>
      </c>
      <c r="C10" s="46">
        <v>0.1986111111111111</v>
      </c>
      <c r="D10" s="46">
        <v>0.41041666666666665</v>
      </c>
      <c r="E10" s="46">
        <v>0.78402777777777777</v>
      </c>
      <c r="G10" s="44">
        <v>43</v>
      </c>
      <c r="H10" s="47">
        <v>0.93</v>
      </c>
      <c r="I10" s="46">
        <v>0.39305555555555555</v>
      </c>
      <c r="J10" s="46">
        <v>0.68263888888888891</v>
      </c>
      <c r="K10" s="50">
        <v>1.41875</v>
      </c>
    </row>
    <row r="11" spans="1:11" ht="16" thickBot="1" x14ac:dyDescent="0.25">
      <c r="A11" s="44">
        <v>42</v>
      </c>
      <c r="B11" s="45">
        <v>0.92</v>
      </c>
      <c r="C11" s="46">
        <v>0.20069444444444443</v>
      </c>
      <c r="D11" s="46">
        <v>0.4152777777777778</v>
      </c>
      <c r="E11" s="46">
        <v>0.79236111111111107</v>
      </c>
      <c r="G11" s="44">
        <v>42</v>
      </c>
      <c r="H11" s="47">
        <v>0.92</v>
      </c>
      <c r="I11" s="46">
        <v>0.3972222222222222</v>
      </c>
      <c r="J11" s="46">
        <v>0.68958333333333333</v>
      </c>
      <c r="K11" s="50">
        <v>1.4340277777777777</v>
      </c>
    </row>
    <row r="12" spans="1:11" ht="16" thickBot="1" x14ac:dyDescent="0.25">
      <c r="A12" s="44">
        <v>41</v>
      </c>
      <c r="B12" s="45">
        <v>0.91</v>
      </c>
      <c r="C12" s="46">
        <v>0.20277777777777781</v>
      </c>
      <c r="D12" s="46">
        <v>0.41944444444444445</v>
      </c>
      <c r="E12" s="46">
        <v>0.80138888888888893</v>
      </c>
      <c r="G12" s="44">
        <v>41</v>
      </c>
      <c r="H12" s="47">
        <v>0.91</v>
      </c>
      <c r="I12" s="46">
        <v>0.40138888888888885</v>
      </c>
      <c r="J12" s="46">
        <v>0.6972222222222223</v>
      </c>
      <c r="K12" s="50">
        <v>1.45</v>
      </c>
    </row>
    <row r="13" spans="1:11" ht="16" thickBot="1" x14ac:dyDescent="0.25">
      <c r="A13" s="44">
        <v>40</v>
      </c>
      <c r="B13" s="45">
        <v>0.9</v>
      </c>
      <c r="C13" s="46">
        <v>0.20555555555555557</v>
      </c>
      <c r="D13" s="46">
        <v>0.42430555555555555</v>
      </c>
      <c r="E13" s="46">
        <v>0.81041666666666667</v>
      </c>
      <c r="G13" s="44">
        <v>40</v>
      </c>
      <c r="H13" s="47">
        <v>0.9</v>
      </c>
      <c r="I13" s="46">
        <v>0.4055555555555555</v>
      </c>
      <c r="J13" s="46">
        <v>0.7055555555555556</v>
      </c>
      <c r="K13" s="50">
        <v>1.465972222222222</v>
      </c>
    </row>
    <row r="14" spans="1:11" ht="16" thickBot="1" x14ac:dyDescent="0.25">
      <c r="A14" s="44">
        <v>39</v>
      </c>
      <c r="B14" s="45">
        <v>0.89</v>
      </c>
      <c r="C14" s="46">
        <v>0.2076388888888889</v>
      </c>
      <c r="D14" s="46">
        <v>0.4291666666666667</v>
      </c>
      <c r="E14" s="46">
        <v>0.81944444444444453</v>
      </c>
      <c r="G14" s="44">
        <v>39</v>
      </c>
      <c r="H14" s="47">
        <v>0.89</v>
      </c>
      <c r="I14" s="46">
        <v>0.41041666666666665</v>
      </c>
      <c r="J14" s="46">
        <v>0.71319444444444446</v>
      </c>
      <c r="K14" s="50">
        <v>1.4826388888888891</v>
      </c>
    </row>
    <row r="15" spans="1:11" ht="16" thickBot="1" x14ac:dyDescent="0.25">
      <c r="A15" s="44">
        <v>38</v>
      </c>
      <c r="B15" s="45">
        <v>0.88</v>
      </c>
      <c r="C15" s="46">
        <v>0.20972222222222223</v>
      </c>
      <c r="D15" s="46">
        <v>0.43402777777777773</v>
      </c>
      <c r="E15" s="46">
        <v>0.82847222222222217</v>
      </c>
      <c r="G15" s="44">
        <v>38</v>
      </c>
      <c r="H15" s="47">
        <v>0.88</v>
      </c>
      <c r="I15" s="46">
        <v>0.4152777777777778</v>
      </c>
      <c r="J15" s="46">
        <v>0.72152777777777777</v>
      </c>
      <c r="K15" s="50">
        <v>1.4993055555555557</v>
      </c>
    </row>
    <row r="16" spans="1:11" ht="16" thickBot="1" x14ac:dyDescent="0.25">
      <c r="A16" s="44">
        <v>37</v>
      </c>
      <c r="B16" s="45">
        <v>0.87</v>
      </c>
      <c r="C16" s="46">
        <v>0.21249999999999999</v>
      </c>
      <c r="D16" s="46">
        <v>0.43888888888888888</v>
      </c>
      <c r="E16" s="46">
        <v>0.83819444444444446</v>
      </c>
      <c r="G16" s="44">
        <v>37</v>
      </c>
      <c r="H16" s="47">
        <v>0.87</v>
      </c>
      <c r="I16" s="46">
        <v>0.4201388888888889</v>
      </c>
      <c r="J16" s="46">
        <v>0.72986111111111107</v>
      </c>
      <c r="K16" s="50">
        <v>1.5166666666666666</v>
      </c>
    </row>
    <row r="17" spans="1:11" ht="16" thickBot="1" x14ac:dyDescent="0.25">
      <c r="A17" s="44">
        <v>36</v>
      </c>
      <c r="B17" s="45">
        <v>0.86</v>
      </c>
      <c r="C17" s="46">
        <v>0.21458333333333335</v>
      </c>
      <c r="D17" s="46">
        <v>0.44444444444444442</v>
      </c>
      <c r="E17" s="46">
        <v>0.84791666666666676</v>
      </c>
      <c r="G17" s="44">
        <v>36</v>
      </c>
      <c r="H17" s="47">
        <v>0.86</v>
      </c>
      <c r="I17" s="46">
        <v>0.42499999999999999</v>
      </c>
      <c r="J17" s="46">
        <v>0.73819444444444438</v>
      </c>
      <c r="K17" s="50">
        <v>1.534027777777778</v>
      </c>
    </row>
    <row r="18" spans="1:11" ht="16" thickBot="1" x14ac:dyDescent="0.25">
      <c r="A18" s="44">
        <v>35</v>
      </c>
      <c r="B18" s="45">
        <v>0.85</v>
      </c>
      <c r="C18" s="46">
        <v>0.21736111111111112</v>
      </c>
      <c r="D18" s="46">
        <v>0.44930555555555557</v>
      </c>
      <c r="E18" s="46">
        <v>0.85763888888888884</v>
      </c>
      <c r="G18" s="44">
        <v>35</v>
      </c>
      <c r="H18" s="47">
        <v>0.85</v>
      </c>
      <c r="I18" s="46">
        <v>0.42986111111111108</v>
      </c>
      <c r="J18" s="46">
        <v>0.74652777777777779</v>
      </c>
      <c r="K18" s="50">
        <v>1.5520833333333333</v>
      </c>
    </row>
    <row r="19" spans="1:11" ht="16" thickBot="1" x14ac:dyDescent="0.25">
      <c r="A19" s="44">
        <v>34</v>
      </c>
      <c r="B19" s="45">
        <v>0.84</v>
      </c>
      <c r="C19" s="46">
        <v>0.22013888888888888</v>
      </c>
      <c r="D19" s="46">
        <v>0.4548611111111111</v>
      </c>
      <c r="E19" s="46">
        <v>0.86805555555555547</v>
      </c>
      <c r="G19" s="44">
        <v>34</v>
      </c>
      <c r="H19" s="47">
        <v>0.84</v>
      </c>
      <c r="I19" s="46">
        <v>0.43472222222222223</v>
      </c>
      <c r="J19" s="46">
        <v>0.75555555555555554</v>
      </c>
      <c r="K19" s="50">
        <v>1.5708333333333335</v>
      </c>
    </row>
    <row r="20" spans="1:11" ht="16" thickBot="1" x14ac:dyDescent="0.25">
      <c r="A20" s="44">
        <v>33</v>
      </c>
      <c r="B20" s="45">
        <v>0.83</v>
      </c>
      <c r="C20" s="46">
        <v>0.22222222222222221</v>
      </c>
      <c r="D20" s="46">
        <v>0.4604166666666667</v>
      </c>
      <c r="E20" s="46">
        <v>0.87847222222222221</v>
      </c>
      <c r="G20" s="44">
        <v>33</v>
      </c>
      <c r="H20" s="47">
        <v>0.83</v>
      </c>
      <c r="I20" s="46">
        <v>0.44027777777777777</v>
      </c>
      <c r="J20" s="46">
        <v>0.76458333333333339</v>
      </c>
      <c r="K20" s="50">
        <v>1.5895833333333333</v>
      </c>
    </row>
    <row r="21" spans="1:11" ht="16" thickBot="1" x14ac:dyDescent="0.25">
      <c r="A21" s="44">
        <v>32</v>
      </c>
      <c r="B21" s="45">
        <v>0.82</v>
      </c>
      <c r="C21" s="46">
        <v>0.22500000000000001</v>
      </c>
      <c r="D21" s="46">
        <v>0.46597222222222223</v>
      </c>
      <c r="E21" s="46">
        <v>0.88888888888888884</v>
      </c>
      <c r="G21" s="44">
        <v>32</v>
      </c>
      <c r="H21" s="47">
        <v>0.82</v>
      </c>
      <c r="I21" s="46">
        <v>0.44513888888888892</v>
      </c>
      <c r="J21" s="46">
        <v>0.77430555555555547</v>
      </c>
      <c r="K21" s="50">
        <v>1.6090277777777777</v>
      </c>
    </row>
    <row r="22" spans="1:11" ht="16" thickBot="1" x14ac:dyDescent="0.25">
      <c r="A22" s="44">
        <v>31</v>
      </c>
      <c r="B22" s="45">
        <v>0.81</v>
      </c>
      <c r="C22" s="46">
        <v>0.22777777777777777</v>
      </c>
      <c r="D22" s="46">
        <v>0.47152777777777777</v>
      </c>
      <c r="E22" s="46">
        <v>0.9</v>
      </c>
      <c r="G22" s="44">
        <v>31</v>
      </c>
      <c r="H22" s="47">
        <v>0.81</v>
      </c>
      <c r="I22" s="46">
        <v>0.45069444444444445</v>
      </c>
      <c r="J22" s="46">
        <v>0.78333333333333333</v>
      </c>
      <c r="K22" s="50">
        <v>1.6291666666666667</v>
      </c>
    </row>
    <row r="23" spans="1:11" ht="16" thickBot="1" x14ac:dyDescent="0.25">
      <c r="A23" s="44">
        <v>30</v>
      </c>
      <c r="B23" s="45">
        <v>0.8</v>
      </c>
      <c r="C23" s="46">
        <v>0.23055555555555554</v>
      </c>
      <c r="D23" s="46">
        <v>0.4770833333333333</v>
      </c>
      <c r="E23" s="46">
        <v>0.91111111111111109</v>
      </c>
      <c r="G23" s="44">
        <v>30</v>
      </c>
      <c r="H23" s="47">
        <v>0.8</v>
      </c>
      <c r="I23" s="46">
        <v>0.45694444444444443</v>
      </c>
      <c r="J23" s="46">
        <v>0.79305555555555562</v>
      </c>
      <c r="K23" s="50">
        <v>1.6493055555555556</v>
      </c>
    </row>
    <row r="24" spans="1:11" ht="16" thickBot="1" x14ac:dyDescent="0.25">
      <c r="A24" s="44">
        <v>29</v>
      </c>
      <c r="B24" s="45">
        <v>0.79</v>
      </c>
      <c r="C24" s="46">
        <v>0.23402777777777781</v>
      </c>
      <c r="D24" s="46">
        <v>0.48333333333333334</v>
      </c>
      <c r="E24" s="46">
        <v>0.92291666666666661</v>
      </c>
      <c r="G24" s="44">
        <v>29</v>
      </c>
      <c r="H24" s="47">
        <v>0.79</v>
      </c>
      <c r="I24" s="46">
        <v>0.46249999999999997</v>
      </c>
      <c r="J24" s="46">
        <v>0.80347222222222225</v>
      </c>
      <c r="K24" s="50">
        <v>1.6701388888888891</v>
      </c>
    </row>
    <row r="25" spans="1:11" ht="16" thickBot="1" x14ac:dyDescent="0.25">
      <c r="A25" s="44">
        <v>28</v>
      </c>
      <c r="B25" s="45">
        <v>0.78</v>
      </c>
      <c r="C25" s="46">
        <v>0.23680555555555557</v>
      </c>
      <c r="D25" s="46">
        <v>0.48958333333333331</v>
      </c>
      <c r="E25" s="46">
        <v>0.93472222222222223</v>
      </c>
      <c r="G25" s="44">
        <v>28</v>
      </c>
      <c r="H25" s="47">
        <v>0.78</v>
      </c>
      <c r="I25" s="46">
        <v>0.4680555555555555</v>
      </c>
      <c r="J25" s="46">
        <v>0.81388888888888899</v>
      </c>
      <c r="K25" s="50">
        <v>1.6916666666666667</v>
      </c>
    </row>
    <row r="26" spans="1:11" ht="16" thickBot="1" x14ac:dyDescent="0.25">
      <c r="A26" s="44">
        <v>27</v>
      </c>
      <c r="B26" s="45">
        <v>0.77</v>
      </c>
      <c r="C26" s="46">
        <v>0.23958333333333334</v>
      </c>
      <c r="D26" s="46">
        <v>0.49583333333333335</v>
      </c>
      <c r="E26" s="46">
        <v>0.9472222222222223</v>
      </c>
      <c r="G26" s="44">
        <v>27</v>
      </c>
      <c r="H26" s="47">
        <v>0.77</v>
      </c>
      <c r="I26" s="46">
        <v>0.47430555555555554</v>
      </c>
      <c r="J26" s="46">
        <v>0.82430555555555562</v>
      </c>
      <c r="K26" s="50">
        <v>1.7138888888888888</v>
      </c>
    </row>
    <row r="27" spans="1:11" ht="16" thickBot="1" x14ac:dyDescent="0.25">
      <c r="A27" s="44">
        <v>26</v>
      </c>
      <c r="B27" s="45">
        <v>0.76</v>
      </c>
      <c r="C27" s="46">
        <v>0.24305555555555555</v>
      </c>
      <c r="D27" s="46">
        <v>0.50277777777777777</v>
      </c>
      <c r="E27" s="46">
        <v>0.95972222222222225</v>
      </c>
      <c r="G27" s="44">
        <v>26</v>
      </c>
      <c r="H27" s="47">
        <v>0.76</v>
      </c>
      <c r="I27" s="46">
        <v>0.48055555555555557</v>
      </c>
      <c r="J27" s="46">
        <v>0.8354166666666667</v>
      </c>
      <c r="K27" s="50">
        <v>1.7361111111111109</v>
      </c>
    </row>
    <row r="28" spans="1:11" ht="16" thickBot="1" x14ac:dyDescent="0.25">
      <c r="A28" s="44">
        <v>25</v>
      </c>
      <c r="B28" s="45">
        <v>0.75</v>
      </c>
      <c r="C28" s="46">
        <v>0.24652777777777779</v>
      </c>
      <c r="D28" s="46">
        <v>0.50902777777777775</v>
      </c>
      <c r="E28" s="46">
        <v>0.97222222222222221</v>
      </c>
      <c r="G28" s="44">
        <v>25</v>
      </c>
      <c r="H28" s="47">
        <v>0.75</v>
      </c>
      <c r="I28" s="46">
        <v>0.48680555555555555</v>
      </c>
      <c r="J28" s="46">
        <v>0.84652777777777777</v>
      </c>
      <c r="K28" s="50">
        <v>1.7590277777777779</v>
      </c>
    </row>
    <row r="29" spans="1:11" ht="16" thickBot="1" x14ac:dyDescent="0.25">
      <c r="A29" s="44">
        <v>24</v>
      </c>
      <c r="B29" s="45">
        <v>0.74</v>
      </c>
      <c r="C29" s="46">
        <v>0.24930555555555556</v>
      </c>
      <c r="D29" s="46">
        <v>0.51597222222222217</v>
      </c>
      <c r="E29" s="46">
        <v>0.98541666666666661</v>
      </c>
      <c r="G29" s="44">
        <v>24</v>
      </c>
      <c r="H29" s="47">
        <v>0.74</v>
      </c>
      <c r="I29" s="46">
        <v>0.49374999999999997</v>
      </c>
      <c r="J29" s="46">
        <v>0.85763888888888884</v>
      </c>
      <c r="K29" s="50">
        <v>1.7833333333333332</v>
      </c>
    </row>
    <row r="30" spans="1:11" ht="16" thickBot="1" x14ac:dyDescent="0.25">
      <c r="A30" s="44">
        <v>23</v>
      </c>
      <c r="B30" s="45">
        <v>0.73</v>
      </c>
      <c r="C30" s="46">
        <v>0.25277777777777777</v>
      </c>
      <c r="D30" s="46">
        <v>0.5229166666666667</v>
      </c>
      <c r="E30" s="46">
        <v>0.99861111111111101</v>
      </c>
      <c r="G30" s="44">
        <v>23</v>
      </c>
      <c r="H30" s="47">
        <v>0.73</v>
      </c>
      <c r="I30" s="46">
        <v>0.50069444444444444</v>
      </c>
      <c r="J30" s="46">
        <v>0.86944444444444446</v>
      </c>
      <c r="K30" s="50">
        <v>1.8076388888888888</v>
      </c>
    </row>
    <row r="31" spans="1:11" ht="16" thickBot="1" x14ac:dyDescent="0.25">
      <c r="A31" s="44">
        <v>22</v>
      </c>
      <c r="B31" s="45">
        <v>0.72</v>
      </c>
      <c r="C31" s="46">
        <v>0.25625000000000003</v>
      </c>
      <c r="D31" s="46">
        <v>0.53055555555555556</v>
      </c>
      <c r="E31" s="50">
        <v>1.0125</v>
      </c>
      <c r="G31" s="44">
        <v>22</v>
      </c>
      <c r="H31" s="47">
        <v>0.72</v>
      </c>
      <c r="I31" s="46">
        <v>0.50763888888888886</v>
      </c>
      <c r="J31" s="46">
        <v>0.88124999999999998</v>
      </c>
      <c r="K31" s="50">
        <v>1.8326388888888889</v>
      </c>
    </row>
    <row r="32" spans="1:11" ht="16" thickBot="1" x14ac:dyDescent="0.25">
      <c r="A32" s="44">
        <v>21</v>
      </c>
      <c r="B32" s="45">
        <v>0.71</v>
      </c>
      <c r="C32" s="46">
        <v>0.26041666666666669</v>
      </c>
      <c r="D32" s="46">
        <v>0.53819444444444442</v>
      </c>
      <c r="E32" s="50">
        <v>1.0270833333333333</v>
      </c>
      <c r="G32" s="44">
        <v>21</v>
      </c>
      <c r="H32" s="47">
        <v>0.71</v>
      </c>
      <c r="I32" s="46">
        <v>0.51458333333333328</v>
      </c>
      <c r="J32" s="46">
        <v>0.89374999999999993</v>
      </c>
      <c r="K32" s="50">
        <v>1.8583333333333334</v>
      </c>
    </row>
    <row r="33" spans="1:11" ht="16" thickBot="1" x14ac:dyDescent="0.25">
      <c r="A33" s="44">
        <v>20</v>
      </c>
      <c r="B33" s="45">
        <v>0.7</v>
      </c>
      <c r="C33" s="46">
        <v>0.2638888888888889</v>
      </c>
      <c r="D33" s="46">
        <v>0.54583333333333328</v>
      </c>
      <c r="E33" s="50">
        <v>1.0416666666666667</v>
      </c>
      <c r="G33" s="44">
        <v>20</v>
      </c>
      <c r="H33" s="47">
        <v>0.7</v>
      </c>
      <c r="I33" s="46">
        <v>0.52152777777777781</v>
      </c>
      <c r="J33" s="46">
        <v>0.90694444444444444</v>
      </c>
      <c r="K33" s="50">
        <v>1.8847222222222222</v>
      </c>
    </row>
    <row r="34" spans="1:11" ht="16" thickBot="1" x14ac:dyDescent="0.25">
      <c r="A34" s="44">
        <v>19</v>
      </c>
      <c r="B34" s="45">
        <v>0.69</v>
      </c>
      <c r="C34" s="46">
        <v>0.26805555555555555</v>
      </c>
      <c r="D34" s="46">
        <v>0.55347222222222225</v>
      </c>
      <c r="E34" s="50">
        <v>1.0569444444444445</v>
      </c>
      <c r="G34" s="44">
        <v>19</v>
      </c>
      <c r="H34" s="47">
        <v>0.69</v>
      </c>
      <c r="I34" s="46">
        <v>0.52916666666666667</v>
      </c>
      <c r="J34" s="46">
        <v>0.92013888888888884</v>
      </c>
      <c r="K34" s="50">
        <v>1.9124999999999999</v>
      </c>
    </row>
    <row r="35" spans="1:11" ht="16" thickBot="1" x14ac:dyDescent="0.25">
      <c r="A35" s="44">
        <v>18</v>
      </c>
      <c r="B35" s="45">
        <v>0.68</v>
      </c>
      <c r="C35" s="46">
        <v>0.27152777777777776</v>
      </c>
      <c r="D35" s="46">
        <v>0.56180555555555556</v>
      </c>
      <c r="E35" s="50">
        <v>1.0722222222222222</v>
      </c>
      <c r="G35" s="44">
        <v>18</v>
      </c>
      <c r="H35" s="47">
        <v>0.68</v>
      </c>
      <c r="I35" s="46">
        <v>0.53749999999999998</v>
      </c>
      <c r="J35" s="46">
        <v>0.93333333333333324</v>
      </c>
      <c r="K35" s="50">
        <v>1.940277777777778</v>
      </c>
    </row>
    <row r="36" spans="1:11" ht="16" thickBot="1" x14ac:dyDescent="0.25">
      <c r="A36" s="44">
        <v>17</v>
      </c>
      <c r="B36" s="45">
        <v>0.67</v>
      </c>
      <c r="C36" s="46">
        <v>0.27569444444444446</v>
      </c>
      <c r="D36" s="46">
        <v>0.57013888888888886</v>
      </c>
      <c r="E36" s="50">
        <v>1.0881944444444445</v>
      </c>
      <c r="G36" s="44">
        <v>17</v>
      </c>
      <c r="H36" s="47">
        <v>0.67</v>
      </c>
      <c r="I36" s="46">
        <v>0.54513888888888895</v>
      </c>
      <c r="J36" s="46">
        <v>0.9472222222222223</v>
      </c>
      <c r="K36" s="50">
        <v>1.9694444444444443</v>
      </c>
    </row>
    <row r="37" spans="1:11" ht="16" thickBot="1" x14ac:dyDescent="0.25">
      <c r="A37" s="44">
        <v>16</v>
      </c>
      <c r="B37" s="45">
        <v>0.66</v>
      </c>
      <c r="C37" s="46">
        <v>0.27986111111111112</v>
      </c>
      <c r="D37" s="46">
        <v>0.57847222222222217</v>
      </c>
      <c r="E37" s="50">
        <v>1.1048611111111111</v>
      </c>
      <c r="G37" s="44">
        <v>16</v>
      </c>
      <c r="H37" s="47">
        <v>0.66</v>
      </c>
      <c r="I37" s="46">
        <v>0.55347222222222225</v>
      </c>
      <c r="J37" s="46">
        <v>0.96180555555555547</v>
      </c>
      <c r="K37" s="50">
        <v>1.9993055555555557</v>
      </c>
    </row>
    <row r="38" spans="1:11" ht="16" thickBot="1" x14ac:dyDescent="0.25">
      <c r="A38" s="44">
        <v>15</v>
      </c>
      <c r="B38" s="45">
        <v>0.65</v>
      </c>
      <c r="C38" s="46">
        <v>0.28402777777777777</v>
      </c>
      <c r="D38" s="46">
        <v>0.58750000000000002</v>
      </c>
      <c r="E38" s="50">
        <v>1.1215277777777779</v>
      </c>
      <c r="G38" s="44">
        <v>15</v>
      </c>
      <c r="H38" s="47">
        <v>0.65</v>
      </c>
      <c r="I38" s="46">
        <v>0.56180555555555556</v>
      </c>
      <c r="J38" s="46">
        <v>0.97638888888888886</v>
      </c>
      <c r="K38" s="50">
        <v>2.0298611111111113</v>
      </c>
    </row>
  </sheetData>
  <mergeCells count="2">
    <mergeCell ref="B1:E1"/>
    <mergeCell ref="H1:K1"/>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8"/>
  <sheetViews>
    <sheetView workbookViewId="0">
      <selection activeCell="N12" sqref="N12"/>
    </sheetView>
  </sheetViews>
  <sheetFormatPr baseColWidth="10" defaultRowHeight="15" x14ac:dyDescent="0.2"/>
  <sheetData>
    <row r="1" spans="1:11" ht="16" thickBot="1" x14ac:dyDescent="0.25">
      <c r="B1" s="94" t="s">
        <v>0</v>
      </c>
      <c r="C1" s="95"/>
      <c r="D1" s="95"/>
      <c r="E1" s="96"/>
      <c r="H1" s="97" t="s">
        <v>79</v>
      </c>
      <c r="I1" s="98"/>
      <c r="J1" s="98"/>
      <c r="K1" s="99"/>
    </row>
    <row r="2" spans="1:11" ht="16" thickBot="1" x14ac:dyDescent="0.25">
      <c r="A2" s="39" t="s">
        <v>74</v>
      </c>
      <c r="B2" s="51" t="s">
        <v>75</v>
      </c>
      <c r="C2" s="51">
        <v>400</v>
      </c>
      <c r="D2" s="51">
        <v>800</v>
      </c>
      <c r="E2" s="51">
        <v>1500</v>
      </c>
      <c r="G2" s="39" t="s">
        <v>12</v>
      </c>
      <c r="H2" s="52" t="s">
        <v>75</v>
      </c>
      <c r="I2" s="52" t="s">
        <v>76</v>
      </c>
      <c r="J2" s="52" t="s">
        <v>77</v>
      </c>
      <c r="K2" s="52" t="s">
        <v>78</v>
      </c>
    </row>
    <row r="3" spans="1:11" ht="16" thickBot="1" x14ac:dyDescent="0.25">
      <c r="A3" s="44">
        <v>50</v>
      </c>
      <c r="B3" s="53">
        <v>1</v>
      </c>
      <c r="C3" s="54">
        <v>0.17708333333333334</v>
      </c>
      <c r="D3" s="54">
        <v>0.36527777777777781</v>
      </c>
      <c r="E3" s="54">
        <v>0.6875</v>
      </c>
      <c r="G3" s="44">
        <v>50</v>
      </c>
      <c r="H3" s="55">
        <v>1</v>
      </c>
      <c r="I3" s="56">
        <v>0.32777777777777778</v>
      </c>
      <c r="J3" s="56">
        <v>0.57013888888888886</v>
      </c>
      <c r="K3" s="57">
        <v>1.1888888888888889</v>
      </c>
    </row>
    <row r="4" spans="1:11" ht="16" thickBot="1" x14ac:dyDescent="0.25">
      <c r="A4" s="44">
        <v>49</v>
      </c>
      <c r="B4" s="53">
        <v>0.99</v>
      </c>
      <c r="C4" s="54">
        <v>0.17916666666666667</v>
      </c>
      <c r="D4" s="54">
        <v>0.36874999999999997</v>
      </c>
      <c r="E4" s="54">
        <v>0.69444444444444453</v>
      </c>
      <c r="G4" s="44">
        <v>49</v>
      </c>
      <c r="H4" s="55">
        <v>0.99</v>
      </c>
      <c r="I4" s="54">
        <v>0.33124999999999999</v>
      </c>
      <c r="J4" s="54">
        <v>0.5756944444444444</v>
      </c>
      <c r="K4" s="58">
        <v>1.2006944444444445</v>
      </c>
    </row>
    <row r="5" spans="1:11" ht="16" thickBot="1" x14ac:dyDescent="0.25">
      <c r="A5" s="44">
        <v>48</v>
      </c>
      <c r="B5" s="53">
        <v>0.98</v>
      </c>
      <c r="C5" s="54">
        <v>0.18055555555555555</v>
      </c>
      <c r="D5" s="54">
        <v>0.37291666666666662</v>
      </c>
      <c r="E5" s="54">
        <v>0.70138888888888884</v>
      </c>
      <c r="G5" s="44">
        <v>48</v>
      </c>
      <c r="H5" s="55">
        <v>0.98</v>
      </c>
      <c r="I5" s="54">
        <v>0.3347222222222222</v>
      </c>
      <c r="J5" s="54">
        <v>0.58194444444444449</v>
      </c>
      <c r="K5" s="58">
        <v>1.2131944444444445</v>
      </c>
    </row>
    <row r="6" spans="1:11" ht="16" thickBot="1" x14ac:dyDescent="0.25">
      <c r="A6" s="44">
        <v>47</v>
      </c>
      <c r="B6" s="53">
        <v>0.97</v>
      </c>
      <c r="C6" s="54">
        <v>0.18263888888888891</v>
      </c>
      <c r="D6" s="54">
        <v>0.37638888888888888</v>
      </c>
      <c r="E6" s="54">
        <v>0.7090277777777777</v>
      </c>
      <c r="G6" s="44">
        <v>47</v>
      </c>
      <c r="H6" s="55">
        <v>0.97</v>
      </c>
      <c r="I6" s="54">
        <v>0.33819444444444446</v>
      </c>
      <c r="J6" s="54">
        <v>0.58750000000000002</v>
      </c>
      <c r="K6" s="58">
        <v>1.2256944444444444</v>
      </c>
    </row>
    <row r="7" spans="1:11" ht="16" thickBot="1" x14ac:dyDescent="0.25">
      <c r="A7" s="44">
        <v>46</v>
      </c>
      <c r="B7" s="53">
        <v>0.96</v>
      </c>
      <c r="C7" s="54">
        <v>0.18472222222222223</v>
      </c>
      <c r="D7" s="54">
        <v>0.38055555555555554</v>
      </c>
      <c r="E7" s="54">
        <v>0.71597222222222223</v>
      </c>
      <c r="G7" s="44">
        <v>46</v>
      </c>
      <c r="H7" s="55">
        <v>0.96</v>
      </c>
      <c r="I7" s="54">
        <v>0.34166666666666662</v>
      </c>
      <c r="J7" s="54">
        <v>0.59375</v>
      </c>
      <c r="K7" s="58">
        <v>1.2381944444444444</v>
      </c>
    </row>
    <row r="8" spans="1:11" ht="16" thickBot="1" x14ac:dyDescent="0.25">
      <c r="A8" s="44">
        <v>45</v>
      </c>
      <c r="B8" s="53">
        <v>0.95</v>
      </c>
      <c r="C8" s="54">
        <v>0.18611111111111112</v>
      </c>
      <c r="D8" s="54">
        <v>0.38472222222222219</v>
      </c>
      <c r="E8" s="54">
        <v>0.72361111111111109</v>
      </c>
      <c r="G8" s="44">
        <v>45</v>
      </c>
      <c r="H8" s="55">
        <v>0.95</v>
      </c>
      <c r="I8" s="54">
        <v>0.34513888888888888</v>
      </c>
      <c r="J8" s="54">
        <v>0.6</v>
      </c>
      <c r="K8" s="58">
        <v>1.2513888888888889</v>
      </c>
    </row>
    <row r="9" spans="1:11" ht="16" thickBot="1" x14ac:dyDescent="0.25">
      <c r="A9" s="44">
        <v>44</v>
      </c>
      <c r="B9" s="53">
        <v>0.94</v>
      </c>
      <c r="C9" s="54">
        <v>0.18819444444444444</v>
      </c>
      <c r="D9" s="54">
        <v>0.3888888888888889</v>
      </c>
      <c r="E9" s="54">
        <v>0.73125000000000007</v>
      </c>
      <c r="G9" s="44">
        <v>44</v>
      </c>
      <c r="H9" s="55">
        <v>0.94</v>
      </c>
      <c r="I9" s="54">
        <v>0.34861111111111115</v>
      </c>
      <c r="J9" s="54">
        <v>0.60625000000000007</v>
      </c>
      <c r="K9" s="58">
        <v>1.2645833333333334</v>
      </c>
    </row>
    <row r="10" spans="1:11" ht="16" thickBot="1" x14ac:dyDescent="0.25">
      <c r="A10" s="44">
        <v>43</v>
      </c>
      <c r="B10" s="53">
        <v>0.93</v>
      </c>
      <c r="C10" s="54">
        <v>0.19027777777777777</v>
      </c>
      <c r="D10" s="54">
        <v>0.39305555555555555</v>
      </c>
      <c r="E10" s="54">
        <v>0.73958333333333337</v>
      </c>
      <c r="G10" s="44">
        <v>43</v>
      </c>
      <c r="H10" s="55">
        <v>0.93</v>
      </c>
      <c r="I10" s="54">
        <v>0.3527777777777778</v>
      </c>
      <c r="J10" s="54">
        <v>0.61319444444444449</v>
      </c>
      <c r="K10" s="58">
        <v>1.2784722222222222</v>
      </c>
    </row>
    <row r="11" spans="1:11" ht="16" thickBot="1" x14ac:dyDescent="0.25">
      <c r="A11" s="44">
        <v>42</v>
      </c>
      <c r="B11" s="53">
        <v>0.92</v>
      </c>
      <c r="C11" s="54">
        <v>0.19236111111111112</v>
      </c>
      <c r="D11" s="54">
        <v>0.3972222222222222</v>
      </c>
      <c r="E11" s="54">
        <v>0.74722222222222223</v>
      </c>
      <c r="G11" s="44">
        <v>42</v>
      </c>
      <c r="H11" s="55">
        <v>0.92</v>
      </c>
      <c r="I11" s="54">
        <v>0.35625000000000001</v>
      </c>
      <c r="J11" s="54">
        <v>0.61944444444444446</v>
      </c>
      <c r="K11" s="58">
        <v>1.2923611111111111</v>
      </c>
    </row>
    <row r="12" spans="1:11" ht="16" thickBot="1" x14ac:dyDescent="0.25">
      <c r="A12" s="44">
        <v>41</v>
      </c>
      <c r="B12" s="53">
        <v>0.91</v>
      </c>
      <c r="C12" s="54">
        <v>0.19444444444444445</v>
      </c>
      <c r="D12" s="54">
        <v>0.40138888888888885</v>
      </c>
      <c r="E12" s="54">
        <v>0.75555555555555554</v>
      </c>
      <c r="G12" s="44">
        <v>41</v>
      </c>
      <c r="H12" s="55">
        <v>0.91</v>
      </c>
      <c r="I12" s="54">
        <v>0.36041666666666666</v>
      </c>
      <c r="J12" s="54">
        <v>0.62638888888888888</v>
      </c>
      <c r="K12" s="58">
        <v>1.3062500000000001</v>
      </c>
    </row>
    <row r="13" spans="1:11" ht="16" thickBot="1" x14ac:dyDescent="0.25">
      <c r="A13" s="44">
        <v>40</v>
      </c>
      <c r="B13" s="53">
        <v>0.9</v>
      </c>
      <c r="C13" s="54">
        <v>0.19652777777777777</v>
      </c>
      <c r="D13" s="54">
        <v>0.4055555555555555</v>
      </c>
      <c r="E13" s="54">
        <v>0.76388888888888884</v>
      </c>
      <c r="G13" s="44">
        <v>40</v>
      </c>
      <c r="H13" s="55">
        <v>0.9</v>
      </c>
      <c r="I13" s="54">
        <v>0.36388888888888887</v>
      </c>
      <c r="J13" s="54">
        <v>0.6333333333333333</v>
      </c>
      <c r="K13" s="58">
        <v>1.3208333333333333</v>
      </c>
    </row>
    <row r="14" spans="1:11" ht="16" thickBot="1" x14ac:dyDescent="0.25">
      <c r="A14" s="44">
        <v>39</v>
      </c>
      <c r="B14" s="53">
        <v>0.89</v>
      </c>
      <c r="C14" s="54">
        <v>0.19930555555555554</v>
      </c>
      <c r="D14" s="54">
        <v>0.41041666666666665</v>
      </c>
      <c r="E14" s="54">
        <v>0.77222222222222225</v>
      </c>
      <c r="G14" s="44">
        <v>39</v>
      </c>
      <c r="H14" s="55">
        <v>0.89</v>
      </c>
      <c r="I14" s="54">
        <v>0.36805555555555558</v>
      </c>
      <c r="J14" s="54">
        <v>0.64027777777777783</v>
      </c>
      <c r="K14" s="58">
        <v>1.3361111111111112</v>
      </c>
    </row>
    <row r="15" spans="1:11" ht="16" thickBot="1" x14ac:dyDescent="0.25">
      <c r="A15" s="44">
        <v>38</v>
      </c>
      <c r="B15" s="53">
        <v>0.88</v>
      </c>
      <c r="C15" s="54">
        <v>0.20138888888888887</v>
      </c>
      <c r="D15" s="54">
        <v>0.4152777777777778</v>
      </c>
      <c r="E15" s="54">
        <v>0.78125</v>
      </c>
      <c r="G15" s="44">
        <v>38</v>
      </c>
      <c r="H15" s="55">
        <v>0.88</v>
      </c>
      <c r="I15" s="54">
        <v>0.37222222222222223</v>
      </c>
      <c r="J15" s="54">
        <v>0.6479166666666667</v>
      </c>
      <c r="K15" s="58">
        <v>1.3506944444444444</v>
      </c>
    </row>
    <row r="16" spans="1:11" ht="16" thickBot="1" x14ac:dyDescent="0.25">
      <c r="A16" s="44">
        <v>37</v>
      </c>
      <c r="B16" s="53">
        <v>0.87</v>
      </c>
      <c r="C16" s="54">
        <v>0.20347222222222219</v>
      </c>
      <c r="D16" s="54">
        <v>0.4201388888888889</v>
      </c>
      <c r="E16" s="54">
        <v>0.79027777777777775</v>
      </c>
      <c r="G16" s="44">
        <v>37</v>
      </c>
      <c r="H16" s="55">
        <v>0.87</v>
      </c>
      <c r="I16" s="54">
        <v>0.37708333333333338</v>
      </c>
      <c r="J16" s="54">
        <v>0.65555555555555556</v>
      </c>
      <c r="K16" s="58">
        <v>1.3666666666666665</v>
      </c>
    </row>
    <row r="17" spans="1:11" ht="16" thickBot="1" x14ac:dyDescent="0.25">
      <c r="A17" s="44">
        <v>36</v>
      </c>
      <c r="B17" s="53">
        <v>0.86</v>
      </c>
      <c r="C17" s="54">
        <v>0.20625000000000002</v>
      </c>
      <c r="D17" s="54">
        <v>0.42499999999999999</v>
      </c>
      <c r="E17" s="54">
        <v>0.7993055555555556</v>
      </c>
      <c r="G17" s="44">
        <v>36</v>
      </c>
      <c r="H17" s="55">
        <v>0.86</v>
      </c>
      <c r="I17" s="54">
        <v>0.38125000000000003</v>
      </c>
      <c r="J17" s="54">
        <v>0.66319444444444442</v>
      </c>
      <c r="K17" s="58">
        <v>1.3826388888888888</v>
      </c>
    </row>
    <row r="18" spans="1:11" ht="16" thickBot="1" x14ac:dyDescent="0.25">
      <c r="A18" s="44">
        <v>35</v>
      </c>
      <c r="B18" s="53">
        <v>0.85</v>
      </c>
      <c r="C18" s="54">
        <v>0.20833333333333334</v>
      </c>
      <c r="D18" s="54">
        <v>0.42986111111111108</v>
      </c>
      <c r="E18" s="54">
        <v>0.80902777777777779</v>
      </c>
      <c r="G18" s="44">
        <v>35</v>
      </c>
      <c r="H18" s="55">
        <v>0.85</v>
      </c>
      <c r="I18" s="54">
        <v>0.38541666666666669</v>
      </c>
      <c r="J18" s="54">
        <v>0.67083333333333339</v>
      </c>
      <c r="K18" s="58">
        <v>1.3986111111111112</v>
      </c>
    </row>
    <row r="19" spans="1:11" ht="16" thickBot="1" x14ac:dyDescent="0.25">
      <c r="A19" s="44">
        <v>34</v>
      </c>
      <c r="B19" s="53">
        <v>0.84</v>
      </c>
      <c r="C19" s="54">
        <v>0.21111111111111111</v>
      </c>
      <c r="D19" s="54">
        <v>0.43472222222222223</v>
      </c>
      <c r="E19" s="54">
        <v>0.81874999999999998</v>
      </c>
      <c r="G19" s="44">
        <v>34</v>
      </c>
      <c r="H19" s="55">
        <v>0.84</v>
      </c>
      <c r="I19" s="54">
        <v>0.39027777777777778</v>
      </c>
      <c r="J19" s="54">
        <v>0.67847222222222225</v>
      </c>
      <c r="K19" s="58">
        <v>1.4152777777777779</v>
      </c>
    </row>
    <row r="20" spans="1:11" ht="16" thickBot="1" x14ac:dyDescent="0.25">
      <c r="A20" s="44">
        <v>33</v>
      </c>
      <c r="B20" s="53">
        <v>0.83</v>
      </c>
      <c r="C20" s="54">
        <v>0.21319444444444444</v>
      </c>
      <c r="D20" s="54">
        <v>0.44027777777777777</v>
      </c>
      <c r="E20" s="54">
        <v>0.82847222222222217</v>
      </c>
      <c r="G20" s="44">
        <v>33</v>
      </c>
      <c r="H20" s="55">
        <v>0.83</v>
      </c>
      <c r="I20" s="54">
        <v>0.39513888888888887</v>
      </c>
      <c r="J20" s="54">
        <v>0.68680555555555556</v>
      </c>
      <c r="K20" s="58">
        <v>1.4326388888888888</v>
      </c>
    </row>
    <row r="21" spans="1:11" ht="16" thickBot="1" x14ac:dyDescent="0.25">
      <c r="A21" s="44">
        <v>32</v>
      </c>
      <c r="B21" s="53">
        <v>0.82</v>
      </c>
      <c r="C21" s="54">
        <v>0.21597222222222223</v>
      </c>
      <c r="D21" s="54">
        <v>0.44513888888888892</v>
      </c>
      <c r="E21" s="54">
        <v>0.83819444444444446</v>
      </c>
      <c r="G21" s="44">
        <v>32</v>
      </c>
      <c r="H21" s="55">
        <v>0.82</v>
      </c>
      <c r="I21" s="54">
        <v>0.39999999999999997</v>
      </c>
      <c r="J21" s="54">
        <v>0.69513888888888886</v>
      </c>
      <c r="K21" s="58">
        <v>1.45</v>
      </c>
    </row>
    <row r="22" spans="1:11" ht="16" thickBot="1" x14ac:dyDescent="0.25">
      <c r="A22" s="44">
        <v>31</v>
      </c>
      <c r="B22" s="53">
        <v>0.81</v>
      </c>
      <c r="C22" s="54">
        <v>0.21875</v>
      </c>
      <c r="D22" s="54">
        <v>0.45069444444444445</v>
      </c>
      <c r="E22" s="54">
        <v>0.84861111111111109</v>
      </c>
      <c r="G22" s="44">
        <v>31</v>
      </c>
      <c r="H22" s="55">
        <v>0.81</v>
      </c>
      <c r="I22" s="54">
        <v>0.40486111111111112</v>
      </c>
      <c r="J22" s="54">
        <v>0.70416666666666661</v>
      </c>
      <c r="K22" s="58">
        <v>1.4680555555555557</v>
      </c>
    </row>
    <row r="23" spans="1:11" ht="16" thickBot="1" x14ac:dyDescent="0.25">
      <c r="A23" s="44">
        <v>30</v>
      </c>
      <c r="B23" s="53">
        <v>0.8</v>
      </c>
      <c r="C23" s="54">
        <v>0.22152777777777777</v>
      </c>
      <c r="D23" s="54">
        <v>0.45694444444444443</v>
      </c>
      <c r="E23" s="54">
        <v>0.85902777777777783</v>
      </c>
      <c r="G23" s="44">
        <v>30</v>
      </c>
      <c r="H23" s="55">
        <v>0.8</v>
      </c>
      <c r="I23" s="54">
        <v>0.40972222222222227</v>
      </c>
      <c r="J23" s="54">
        <v>0.71250000000000002</v>
      </c>
      <c r="K23" s="58">
        <v>1.4861111111111109</v>
      </c>
    </row>
    <row r="24" spans="1:11" ht="16" thickBot="1" x14ac:dyDescent="0.25">
      <c r="A24" s="44">
        <v>29</v>
      </c>
      <c r="B24" s="53">
        <v>0.79</v>
      </c>
      <c r="C24" s="54">
        <v>0.22430555555555556</v>
      </c>
      <c r="D24" s="54">
        <v>0.46249999999999997</v>
      </c>
      <c r="E24" s="54">
        <v>0.87013888888888891</v>
      </c>
      <c r="G24" s="44">
        <v>29</v>
      </c>
      <c r="H24" s="55">
        <v>0.79</v>
      </c>
      <c r="I24" s="54">
        <v>0.4145833333333333</v>
      </c>
      <c r="J24" s="54">
        <v>0.72152777777777777</v>
      </c>
      <c r="K24" s="58">
        <v>1.5048611111111112</v>
      </c>
    </row>
    <row r="25" spans="1:11" ht="16" thickBot="1" x14ac:dyDescent="0.25">
      <c r="A25" s="44">
        <v>28</v>
      </c>
      <c r="B25" s="53">
        <v>0.78</v>
      </c>
      <c r="C25" s="54">
        <v>0.22708333333333333</v>
      </c>
      <c r="D25" s="54">
        <v>0.4680555555555555</v>
      </c>
      <c r="E25" s="54">
        <v>0.88124999999999998</v>
      </c>
      <c r="G25" s="44">
        <v>28</v>
      </c>
      <c r="H25" s="55">
        <v>0.78</v>
      </c>
      <c r="I25" s="54">
        <v>0.4201388888888889</v>
      </c>
      <c r="J25" s="54">
        <v>0.73125000000000007</v>
      </c>
      <c r="K25" s="58">
        <v>1.5243055555555556</v>
      </c>
    </row>
    <row r="26" spans="1:11" ht="16" thickBot="1" x14ac:dyDescent="0.25">
      <c r="A26" s="44">
        <v>27</v>
      </c>
      <c r="B26" s="53">
        <v>0.77</v>
      </c>
      <c r="C26" s="54">
        <v>0.2298611111111111</v>
      </c>
      <c r="D26" s="54">
        <v>0.47430555555555554</v>
      </c>
      <c r="E26" s="54">
        <v>0.8930555555555556</v>
      </c>
      <c r="G26" s="44">
        <v>27</v>
      </c>
      <c r="H26" s="55">
        <v>0.77</v>
      </c>
      <c r="I26" s="54">
        <v>0.42569444444444443</v>
      </c>
      <c r="J26" s="54">
        <v>0.7402777777777777</v>
      </c>
      <c r="K26" s="58">
        <v>1.54375</v>
      </c>
    </row>
    <row r="27" spans="1:11" ht="16" thickBot="1" x14ac:dyDescent="0.25">
      <c r="A27" s="44">
        <v>26</v>
      </c>
      <c r="B27" s="53">
        <v>0.76</v>
      </c>
      <c r="C27" s="54">
        <v>0.23333333333333331</v>
      </c>
      <c r="D27" s="54">
        <v>0.48055555555555557</v>
      </c>
      <c r="E27" s="54">
        <v>0.90486111111111101</v>
      </c>
      <c r="G27" s="44">
        <v>26</v>
      </c>
      <c r="H27" s="55">
        <v>0.76</v>
      </c>
      <c r="I27" s="54">
        <v>0.43124999999999997</v>
      </c>
      <c r="J27" s="54">
        <v>0.75</v>
      </c>
      <c r="K27" s="58">
        <v>1.5645833333333332</v>
      </c>
    </row>
    <row r="28" spans="1:11" ht="16" thickBot="1" x14ac:dyDescent="0.25">
      <c r="A28" s="44">
        <v>25</v>
      </c>
      <c r="B28" s="53">
        <v>0.75</v>
      </c>
      <c r="C28" s="54">
        <v>0.23611111111111113</v>
      </c>
      <c r="D28" s="54">
        <v>0.48680555555555555</v>
      </c>
      <c r="E28" s="54">
        <v>0.91666666666666663</v>
      </c>
      <c r="G28" s="44">
        <v>25</v>
      </c>
      <c r="H28" s="55">
        <v>0.75</v>
      </c>
      <c r="I28" s="54">
        <v>0.4368055555555555</v>
      </c>
      <c r="J28" s="54">
        <v>0.76041666666666663</v>
      </c>
      <c r="K28" s="58">
        <v>1.5854166666666665</v>
      </c>
    </row>
    <row r="29" spans="1:11" ht="16" thickBot="1" x14ac:dyDescent="0.25">
      <c r="A29" s="44">
        <v>24</v>
      </c>
      <c r="B29" s="53">
        <v>0.74</v>
      </c>
      <c r="C29" s="54">
        <v>0.23958333333333334</v>
      </c>
      <c r="D29" s="54">
        <v>0.49374999999999997</v>
      </c>
      <c r="E29" s="54">
        <v>0.9291666666666667</v>
      </c>
      <c r="G29" s="44">
        <v>24</v>
      </c>
      <c r="H29" s="55">
        <v>0.74</v>
      </c>
      <c r="I29" s="54">
        <v>0.44305555555555554</v>
      </c>
      <c r="J29" s="54">
        <v>0.77013888888888893</v>
      </c>
      <c r="K29" s="58">
        <v>1.6069444444444445</v>
      </c>
    </row>
    <row r="30" spans="1:11" ht="16" thickBot="1" x14ac:dyDescent="0.25">
      <c r="A30" s="44">
        <v>23</v>
      </c>
      <c r="B30" s="53">
        <v>0.73</v>
      </c>
      <c r="C30" s="54">
        <v>0.24236111111111111</v>
      </c>
      <c r="D30" s="54">
        <v>0.50069444444444444</v>
      </c>
      <c r="E30" s="54">
        <v>0.94166666666666676</v>
      </c>
      <c r="G30" s="44">
        <v>23</v>
      </c>
      <c r="H30" s="55">
        <v>0.73</v>
      </c>
      <c r="I30" s="54">
        <v>0.44930555555555557</v>
      </c>
      <c r="J30" s="54">
        <v>0.78125</v>
      </c>
      <c r="K30" s="58">
        <v>1.6284722222222223</v>
      </c>
    </row>
    <row r="31" spans="1:11" ht="16" thickBot="1" x14ac:dyDescent="0.25">
      <c r="A31" s="44">
        <v>22</v>
      </c>
      <c r="B31" s="53">
        <v>0.72</v>
      </c>
      <c r="C31" s="54">
        <v>0.24583333333333335</v>
      </c>
      <c r="D31" s="54">
        <v>0.50763888888888886</v>
      </c>
      <c r="E31" s="54">
        <v>0.95486111111111116</v>
      </c>
      <c r="G31" s="44">
        <v>22</v>
      </c>
      <c r="H31" s="55">
        <v>0.72</v>
      </c>
      <c r="I31" s="54">
        <v>0.45555555555555555</v>
      </c>
      <c r="J31" s="54">
        <v>0.79166666666666663</v>
      </c>
      <c r="K31" s="58">
        <v>1.6513888888888888</v>
      </c>
    </row>
    <row r="32" spans="1:11" ht="16" thickBot="1" x14ac:dyDescent="0.25">
      <c r="A32" s="44">
        <v>21</v>
      </c>
      <c r="B32" s="53">
        <v>0.71</v>
      </c>
      <c r="C32" s="54">
        <v>0.24930555555555556</v>
      </c>
      <c r="D32" s="54">
        <v>0.51458333333333328</v>
      </c>
      <c r="E32" s="54">
        <v>0.96805555555555556</v>
      </c>
      <c r="G32" s="44">
        <v>21</v>
      </c>
      <c r="H32" s="55">
        <v>0.71</v>
      </c>
      <c r="I32" s="54">
        <v>0.46180555555555558</v>
      </c>
      <c r="J32" s="54">
        <v>0.8027777777777777</v>
      </c>
      <c r="K32" s="58">
        <v>1.6743055555555555</v>
      </c>
    </row>
    <row r="33" spans="1:11" ht="16" thickBot="1" x14ac:dyDescent="0.25">
      <c r="A33" s="44">
        <v>20</v>
      </c>
      <c r="B33" s="53">
        <v>0.7</v>
      </c>
      <c r="C33" s="54">
        <v>0.25277777777777777</v>
      </c>
      <c r="D33" s="54">
        <v>0.52152777777777781</v>
      </c>
      <c r="E33" s="54">
        <v>0.9819444444444444</v>
      </c>
      <c r="G33" s="44">
        <v>20</v>
      </c>
      <c r="H33" s="55">
        <v>0.7</v>
      </c>
      <c r="I33" s="54">
        <v>0.4680555555555555</v>
      </c>
      <c r="J33" s="54">
        <v>0.81458333333333333</v>
      </c>
      <c r="K33" s="58">
        <v>1.6986111111111111</v>
      </c>
    </row>
    <row r="34" spans="1:11" ht="16" thickBot="1" x14ac:dyDescent="0.25">
      <c r="A34" s="44">
        <v>19</v>
      </c>
      <c r="B34" s="53">
        <v>0.69</v>
      </c>
      <c r="C34" s="54">
        <v>0.25694444444444448</v>
      </c>
      <c r="D34" s="54">
        <v>0.52916666666666667</v>
      </c>
      <c r="E34" s="54">
        <v>0.99652777777777779</v>
      </c>
      <c r="G34" s="44">
        <v>19</v>
      </c>
      <c r="H34" s="55">
        <v>0.69</v>
      </c>
      <c r="I34" s="54">
        <v>0.47500000000000003</v>
      </c>
      <c r="J34" s="54">
        <v>0.82638888888888884</v>
      </c>
      <c r="K34" s="58">
        <v>1.7229166666666667</v>
      </c>
    </row>
    <row r="35" spans="1:11" ht="16" thickBot="1" x14ac:dyDescent="0.25">
      <c r="A35" s="44">
        <v>18</v>
      </c>
      <c r="B35" s="53">
        <v>0.68</v>
      </c>
      <c r="C35" s="54">
        <v>0.26041666666666669</v>
      </c>
      <c r="D35" s="54">
        <v>0.53749999999999998</v>
      </c>
      <c r="E35" s="58">
        <v>1.0111111111111111</v>
      </c>
      <c r="G35" s="44">
        <v>18</v>
      </c>
      <c r="H35" s="55">
        <v>0.68</v>
      </c>
      <c r="I35" s="54">
        <v>0.48194444444444445</v>
      </c>
      <c r="J35" s="54">
        <v>0.83819444444444446</v>
      </c>
      <c r="K35" s="58">
        <v>1.7486111111111111</v>
      </c>
    </row>
    <row r="36" spans="1:11" ht="16" thickBot="1" x14ac:dyDescent="0.25">
      <c r="A36" s="44">
        <v>17</v>
      </c>
      <c r="B36" s="53">
        <v>0.67</v>
      </c>
      <c r="C36" s="54">
        <v>0.26458333333333334</v>
      </c>
      <c r="D36" s="54">
        <v>0.54513888888888895</v>
      </c>
      <c r="E36" s="58">
        <v>1.0263888888888888</v>
      </c>
      <c r="G36" s="44">
        <v>17</v>
      </c>
      <c r="H36" s="55">
        <v>0.67</v>
      </c>
      <c r="I36" s="54">
        <v>0.48888888888888887</v>
      </c>
      <c r="J36" s="54">
        <v>0.85069444444444453</v>
      </c>
      <c r="K36" s="58">
        <v>1.7743055555555556</v>
      </c>
    </row>
    <row r="37" spans="1:11" ht="16" thickBot="1" x14ac:dyDescent="0.25">
      <c r="A37" s="44">
        <v>16</v>
      </c>
      <c r="B37" s="53">
        <v>0.66</v>
      </c>
      <c r="C37" s="54">
        <v>0.26805555555555555</v>
      </c>
      <c r="D37" s="54">
        <v>0.55347222222222225</v>
      </c>
      <c r="E37" s="58">
        <v>1.0416666666666667</v>
      </c>
      <c r="G37" s="44">
        <v>16</v>
      </c>
      <c r="H37" s="55">
        <v>0.66</v>
      </c>
      <c r="I37" s="54">
        <v>0.49652777777777773</v>
      </c>
      <c r="J37" s="54">
        <v>0.86388888888888893</v>
      </c>
      <c r="K37" s="58">
        <v>1.8013888888888889</v>
      </c>
    </row>
    <row r="38" spans="1:11" ht="16" thickBot="1" x14ac:dyDescent="0.25">
      <c r="A38" s="44">
        <v>15</v>
      </c>
      <c r="B38" s="53">
        <v>0.65</v>
      </c>
      <c r="C38" s="54">
        <v>0.2722222222222222</v>
      </c>
      <c r="D38" s="54">
        <v>0.56180555555555556</v>
      </c>
      <c r="E38" s="58">
        <v>1.0576388888888888</v>
      </c>
      <c r="G38" s="44">
        <v>15</v>
      </c>
      <c r="H38" s="55">
        <v>0.65</v>
      </c>
      <c r="I38" s="54">
        <v>0.50416666666666665</v>
      </c>
      <c r="J38" s="54">
        <v>0.87708333333333333</v>
      </c>
      <c r="K38" s="58">
        <v>1.8291666666666666</v>
      </c>
    </row>
  </sheetData>
  <mergeCells count="2">
    <mergeCell ref="B1:E1"/>
    <mergeCell ref="H1:K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8</vt:i4>
      </vt:variant>
    </vt:vector>
  </HeadingPairs>
  <TitlesOfParts>
    <vt:vector size="8" baseType="lpstr">
      <vt:lpstr>Global Filles</vt:lpstr>
      <vt:lpstr>Global Gars</vt:lpstr>
      <vt:lpstr>Critères</vt:lpstr>
      <vt:lpstr>PAATQ</vt:lpstr>
      <vt:lpstr>PAATQ 2017</vt:lpstr>
      <vt:lpstr>Pointage compétition</vt:lpstr>
      <vt:lpstr>Pointage Nat-Course- Femme</vt:lpstr>
      <vt:lpstr>Pointage Nat-Course Homme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Francis Sarrasin-Larochelle</dc:creator>
  <cp:lastModifiedBy>Utilisateur de Microsoft Office</cp:lastModifiedBy>
  <cp:lastPrinted>2016-07-25T16:45:23Z</cp:lastPrinted>
  <dcterms:created xsi:type="dcterms:W3CDTF">2016-06-08T15:58:46Z</dcterms:created>
  <dcterms:modified xsi:type="dcterms:W3CDTF">2018-03-09T17:22:31Z</dcterms:modified>
</cp:coreProperties>
</file>